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135" windowWidth="12390" windowHeight="10710"/>
  </bookViews>
  <sheets>
    <sheet name="Financial Proj" sheetId="5" r:id="rId1"/>
    <sheet name="Performance Proj" sheetId="6" r:id="rId2"/>
  </sheets>
  <calcPr calcId="145621"/>
</workbook>
</file>

<file path=xl/calcChain.xml><?xml version="1.0" encoding="utf-8"?>
<calcChain xmlns="http://schemas.openxmlformats.org/spreadsheetml/2006/main">
  <c r="P33" i="5" l="1"/>
  <c r="AF32" i="5" s="1"/>
  <c r="Q33" i="5"/>
  <c r="AC32" i="5" s="1"/>
  <c r="R33" i="5"/>
  <c r="X32" i="5" s="1"/>
  <c r="S33" i="5"/>
  <c r="T33" i="5"/>
  <c r="O33" i="5"/>
  <c r="AE32" i="5" s="1"/>
  <c r="AG32" i="5"/>
  <c r="Z32" i="5"/>
  <c r="U32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P61" i="5"/>
  <c r="O61" i="5"/>
  <c r="N61" i="5"/>
  <c r="V32" i="5" l="1"/>
  <c r="AB32" i="5"/>
  <c r="Y32" i="5"/>
  <c r="AD32" i="5"/>
  <c r="W32" i="5"/>
  <c r="AA32" i="5"/>
  <c r="N93" i="5"/>
  <c r="N94" i="5"/>
  <c r="F34" i="5"/>
  <c r="G34" i="5"/>
  <c r="H34" i="5"/>
  <c r="I34" i="5"/>
  <c r="J34" i="5"/>
  <c r="K34" i="5"/>
  <c r="L34" i="5"/>
  <c r="M34" i="5"/>
  <c r="N34" i="5"/>
  <c r="J6" i="5"/>
  <c r="K6" i="5"/>
  <c r="L6" i="5"/>
  <c r="M6" i="5"/>
  <c r="N6" i="5"/>
  <c r="I6" i="5"/>
  <c r="H6" i="5"/>
  <c r="N63" i="5" l="1"/>
  <c r="O170" i="6"/>
  <c r="T92" i="5" l="1"/>
  <c r="S92" i="5"/>
  <c r="R92" i="5"/>
  <c r="Q92" i="5"/>
  <c r="P92" i="5"/>
  <c r="O92" i="5"/>
  <c r="M92" i="5"/>
  <c r="M94" i="5"/>
  <c r="L94" i="5"/>
  <c r="H94" i="5"/>
  <c r="I94" i="5"/>
  <c r="N5" i="5"/>
  <c r="N92" i="5" s="1"/>
  <c r="K63" i="6" l="1"/>
  <c r="L63" i="6"/>
  <c r="M63" i="6"/>
  <c r="G94" i="5"/>
  <c r="G92" i="5"/>
  <c r="H92" i="5"/>
  <c r="I92" i="5"/>
  <c r="J92" i="5"/>
  <c r="L92" i="5"/>
  <c r="E94" i="5"/>
  <c r="D94" i="5"/>
  <c r="S180" i="6" l="1"/>
  <c r="S176" i="6"/>
  <c r="T170" i="6"/>
  <c r="T169" i="6" s="1"/>
  <c r="S169" i="6"/>
  <c r="R169" i="6"/>
  <c r="Q169" i="6"/>
  <c r="P169" i="6"/>
  <c r="O169" i="6"/>
  <c r="N169" i="6"/>
  <c r="M169" i="6"/>
  <c r="L169" i="6"/>
  <c r="K169" i="6"/>
  <c r="T63" i="6"/>
  <c r="S63" i="6"/>
  <c r="R63" i="6"/>
  <c r="Q63" i="6"/>
  <c r="P63" i="6"/>
  <c r="O63" i="6"/>
  <c r="N63" i="6"/>
  <c r="K63" i="5"/>
  <c r="K33" i="5"/>
  <c r="P32" i="5" s="1"/>
  <c r="O91" i="5" s="1"/>
  <c r="L4" i="5"/>
  <c r="M4" i="5" s="1"/>
  <c r="S32" i="5" l="1"/>
  <c r="R91" i="5" s="1"/>
  <c r="K92" i="5"/>
  <c r="N32" i="5"/>
  <c r="M91" i="5" s="1"/>
  <c r="R32" i="5"/>
  <c r="Q91" i="5" s="1"/>
  <c r="O32" i="5"/>
  <c r="N91" i="5" s="1"/>
  <c r="T32" i="5"/>
  <c r="S91" i="5" s="1"/>
  <c r="Q32" i="5"/>
  <c r="P91" i="5" s="1"/>
  <c r="J169" i="6"/>
  <c r="I169" i="6"/>
  <c r="H169" i="6"/>
  <c r="G169" i="6"/>
  <c r="G171" i="6"/>
  <c r="H171" i="6"/>
  <c r="I171" i="6"/>
  <c r="J171" i="6"/>
  <c r="M63" i="5" l="1"/>
  <c r="L63" i="5"/>
  <c r="I63" i="5"/>
  <c r="I4" i="5"/>
  <c r="M61" i="5" l="1"/>
  <c r="L61" i="5"/>
  <c r="M32" i="5"/>
  <c r="J63" i="6" l="1"/>
  <c r="L32" i="5"/>
  <c r="E4" i="5"/>
  <c r="F4" i="5"/>
  <c r="C169" i="6"/>
  <c r="D169" i="6"/>
  <c r="E169" i="6"/>
  <c r="F169" i="6"/>
  <c r="C63" i="6"/>
  <c r="D63" i="6"/>
  <c r="E63" i="6"/>
  <c r="F63" i="6"/>
  <c r="C4" i="6"/>
  <c r="D4" i="6"/>
  <c r="E4" i="6"/>
  <c r="F4" i="6"/>
  <c r="G4" i="6"/>
  <c r="H4" i="6"/>
  <c r="I4" i="6"/>
  <c r="J4" i="6"/>
  <c r="K4" i="6"/>
  <c r="C92" i="5"/>
  <c r="D92" i="5"/>
  <c r="D4" i="5"/>
  <c r="C4" i="5"/>
  <c r="I61" i="5"/>
  <c r="H61" i="5"/>
  <c r="G61" i="5"/>
  <c r="F61" i="5"/>
  <c r="E61" i="5"/>
  <c r="D61" i="5"/>
  <c r="C61" i="5"/>
  <c r="J61" i="5"/>
  <c r="K61" i="5"/>
  <c r="C6" i="5"/>
  <c r="C170" i="6"/>
  <c r="D171" i="6"/>
  <c r="C171" i="6"/>
  <c r="D137" i="6"/>
  <c r="E137" i="6"/>
  <c r="F137" i="6"/>
  <c r="G137" i="6"/>
  <c r="H137" i="6"/>
  <c r="I137" i="6"/>
  <c r="J137" i="6"/>
  <c r="K137" i="6"/>
  <c r="C137" i="6"/>
  <c r="E95" i="6"/>
  <c r="D95" i="6"/>
  <c r="F95" i="6"/>
  <c r="G95" i="6"/>
  <c r="H95" i="6"/>
  <c r="I95" i="6"/>
  <c r="J95" i="6"/>
  <c r="K95" i="6"/>
  <c r="C95" i="6"/>
  <c r="D65" i="6"/>
  <c r="E65" i="6"/>
  <c r="F65" i="6"/>
  <c r="G65" i="6"/>
  <c r="H65" i="6"/>
  <c r="I65" i="6"/>
  <c r="J65" i="6"/>
  <c r="C65" i="6"/>
  <c r="D35" i="6"/>
  <c r="E35" i="6"/>
  <c r="F35" i="6"/>
  <c r="G35" i="6"/>
  <c r="H35" i="6"/>
  <c r="I35" i="6"/>
  <c r="J35" i="6"/>
  <c r="K35" i="6"/>
  <c r="C35" i="6"/>
  <c r="D6" i="6"/>
  <c r="E6" i="6"/>
  <c r="F6" i="6"/>
  <c r="G6" i="6"/>
  <c r="H6" i="6"/>
  <c r="I6" i="6"/>
  <c r="J6" i="6"/>
  <c r="K6" i="6"/>
  <c r="C6" i="6"/>
  <c r="D34" i="5"/>
  <c r="E34" i="5"/>
  <c r="D63" i="5"/>
  <c r="E63" i="5"/>
  <c r="F63" i="5"/>
  <c r="G63" i="5"/>
  <c r="H63" i="5"/>
  <c r="J63" i="5"/>
  <c r="J94" i="5"/>
  <c r="K94" i="5"/>
  <c r="C94" i="5"/>
  <c r="I93" i="5" s="1"/>
  <c r="C63" i="5"/>
  <c r="C34" i="5"/>
  <c r="D6" i="5"/>
  <c r="E6" i="5"/>
  <c r="F6" i="5"/>
  <c r="G6" i="5"/>
  <c r="C136" i="6"/>
  <c r="B137" i="6"/>
  <c r="D136" i="6"/>
  <c r="I136" i="6"/>
  <c r="J136" i="6"/>
  <c r="K136" i="6"/>
  <c r="B136" i="6"/>
  <c r="C135" i="6"/>
  <c r="E94" i="6"/>
  <c r="D94" i="6"/>
  <c r="C94" i="6"/>
  <c r="B95" i="6"/>
  <c r="B6" i="6"/>
  <c r="B92" i="5"/>
  <c r="C91" i="5" s="1"/>
  <c r="D170" i="6"/>
  <c r="E170" i="6"/>
  <c r="B172" i="6"/>
  <c r="E171" i="6"/>
  <c r="B94" i="6"/>
  <c r="D93" i="6"/>
  <c r="B35" i="6"/>
  <c r="B6" i="5"/>
  <c r="F171" i="6"/>
  <c r="C93" i="5"/>
  <c r="E92" i="5"/>
  <c r="F92" i="5"/>
  <c r="B63" i="5"/>
  <c r="B4" i="5"/>
  <c r="B65" i="6"/>
  <c r="B93" i="5"/>
  <c r="B61" i="5"/>
  <c r="B34" i="5"/>
  <c r="K32" i="5"/>
  <c r="J32" i="5"/>
  <c r="I32" i="5"/>
  <c r="H32" i="5"/>
  <c r="G32" i="5"/>
  <c r="F32" i="5"/>
  <c r="E32" i="5"/>
  <c r="D32" i="5"/>
  <c r="C32" i="5"/>
  <c r="B32" i="5"/>
  <c r="B171" i="6"/>
  <c r="C33" i="6"/>
  <c r="G33" i="6"/>
  <c r="K33" i="6"/>
  <c r="F33" i="6"/>
  <c r="J33" i="6"/>
  <c r="E33" i="6"/>
  <c r="I33" i="6"/>
  <c r="D33" i="6"/>
  <c r="H33" i="6"/>
  <c r="B33" i="6"/>
  <c r="I135" i="6"/>
  <c r="B135" i="6"/>
  <c r="G4" i="5"/>
  <c r="H4" i="5"/>
  <c r="J4" i="5"/>
  <c r="K4" i="5"/>
  <c r="L91" i="5" s="1"/>
  <c r="H135" i="6"/>
  <c r="B169" i="6"/>
  <c r="B91" i="5"/>
  <c r="B93" i="6"/>
  <c r="K171" i="6"/>
  <c r="K135" i="6"/>
  <c r="J135" i="6"/>
  <c r="D91" i="5"/>
  <c r="G91" i="5"/>
  <c r="K93" i="6"/>
  <c r="I93" i="6"/>
  <c r="G93" i="6"/>
  <c r="E93" i="6"/>
  <c r="C93" i="6"/>
  <c r="F135" i="6"/>
  <c r="D135" i="6"/>
  <c r="J93" i="6"/>
  <c r="H93" i="6"/>
  <c r="F93" i="6"/>
  <c r="G135" i="6"/>
  <c r="E135" i="6"/>
  <c r="D93" i="5" l="1"/>
  <c r="E91" i="5"/>
  <c r="E93" i="5"/>
  <c r="F93" i="5"/>
  <c r="H93" i="5"/>
  <c r="K93" i="5"/>
  <c r="L93" i="5" s="1"/>
  <c r="M93" i="5" s="1"/>
  <c r="J93" i="5"/>
  <c r="H91" i="5"/>
  <c r="I91" i="5"/>
  <c r="F91" i="5"/>
  <c r="J91" i="5"/>
  <c r="K91" i="5"/>
</calcChain>
</file>

<file path=xl/sharedStrings.xml><?xml version="1.0" encoding="utf-8"?>
<sst xmlns="http://schemas.openxmlformats.org/spreadsheetml/2006/main" count="240" uniqueCount="79">
  <si>
    <t>Housing</t>
  </si>
  <si>
    <t>Planning &amp; Admin</t>
  </si>
  <si>
    <t>Projected Expenditures</t>
  </si>
  <si>
    <t>Actual Expenditure</t>
  </si>
  <si>
    <t>Total Expenditures</t>
  </si>
  <si>
    <t>Acquisition, construction,reconstruction of public facilities</t>
  </si>
  <si>
    <t>Construction/reconstruction of water lift stations</t>
  </si>
  <si>
    <t>Construction/reconstruction of water/sewer lines or systems</t>
  </si>
  <si>
    <t>Dike/dam/stream-river bank repairs</t>
  </si>
  <si>
    <t>Rehabilitation/reconstruction of a public improvement</t>
  </si>
  <si>
    <t>Rehabilitation/reconstruction of public facilities</t>
  </si>
  <si>
    <t># of Public Facilities</t>
  </si>
  <si>
    <t># of Permanent Jobs Created</t>
  </si>
  <si>
    <t># of Permanent Jobs Retained</t>
  </si>
  <si>
    <t>Projected Units</t>
  </si>
  <si>
    <t>Actual Units</t>
  </si>
  <si>
    <t>Homeownership Assistance</t>
  </si>
  <si>
    <t>Residential Rehab and Reconstruction</t>
  </si>
  <si>
    <t>Public Facilities</t>
  </si>
  <si>
    <t>Projected Facilities</t>
  </si>
  <si>
    <t>Actual Facilities</t>
  </si>
  <si>
    <t>Economic Development</t>
  </si>
  <si>
    <t>Projected Jobs</t>
  </si>
  <si>
    <t>Actual Jobs</t>
  </si>
  <si>
    <t>Public Infrastructure</t>
  </si>
  <si>
    <t>Projected Linear Feet of Public Improvements</t>
  </si>
  <si>
    <t># of Linear Feet of Public Improvements</t>
  </si>
  <si>
    <t>Actual Linear Feet of Public Improvements</t>
  </si>
  <si>
    <t>1/2014</t>
  </si>
  <si>
    <t>4/2014</t>
  </si>
  <si>
    <t>7/2014</t>
  </si>
  <si>
    <t>10/2014</t>
  </si>
  <si>
    <t>1/2015</t>
  </si>
  <si>
    <t>4/2015</t>
  </si>
  <si>
    <t>7/2015</t>
  </si>
  <si>
    <t>10/2015</t>
  </si>
  <si>
    <t>1/2016</t>
  </si>
  <si>
    <t>Construction of New Housing</t>
  </si>
  <si>
    <t>Actual Quarterly Expend (from QPRs)</t>
  </si>
  <si>
    <t>Quarterly Projection</t>
  </si>
  <si>
    <t># of Jobs Created/Retained (Quarterly Projection)</t>
  </si>
  <si>
    <t># of Linear Feet of Public Improvements (Quarterly Projection)</t>
  </si>
  <si>
    <t># of Public Facilities (Quarterly Projection)</t>
  </si>
  <si>
    <t># of Housing Units (Quarterly Projection)</t>
  </si>
  <si>
    <t># of Housing Units (Populated from QPR Reporting)</t>
  </si>
  <si>
    <t># of Public Facilities (Populated from QPR Reporting)</t>
  </si>
  <si>
    <t># of Jobs Created/Retained (Populated from QPR Reporting)</t>
  </si>
  <si>
    <t># of Linear Feet of Public Improvements (Populated from QPR Reporting)</t>
  </si>
  <si>
    <t>Quarterly Projections by Activity Type:</t>
  </si>
  <si>
    <t>Infrastructure</t>
  </si>
  <si>
    <t>4/2016</t>
  </si>
  <si>
    <t>7/2016</t>
  </si>
  <si>
    <t>10/2016</t>
  </si>
  <si>
    <t>1/2017</t>
  </si>
  <si>
    <t>4/2017</t>
  </si>
  <si>
    <t>7/2017</t>
  </si>
  <si>
    <t>10/2017</t>
  </si>
  <si>
    <t>1/2018</t>
  </si>
  <si>
    <t>Program expenses will be incurred prior to project completion.</t>
  </si>
  <si>
    <t xml:space="preserve"> </t>
  </si>
  <si>
    <t>4/2018</t>
  </si>
  <si>
    <t>7/2018</t>
  </si>
  <si>
    <t>10/2018</t>
  </si>
  <si>
    <t>1/2019</t>
  </si>
  <si>
    <t>4/2019</t>
  </si>
  <si>
    <t>04/2019</t>
  </si>
  <si>
    <t>7/2019</t>
  </si>
  <si>
    <t>10/2019</t>
  </si>
  <si>
    <t>1/2020</t>
  </si>
  <si>
    <t>4/2020</t>
  </si>
  <si>
    <t>7/2020</t>
  </si>
  <si>
    <t>10/2020</t>
  </si>
  <si>
    <t>1/2021</t>
  </si>
  <si>
    <t>4/2021</t>
  </si>
  <si>
    <t>7/2021</t>
  </si>
  <si>
    <t>10/2021</t>
  </si>
  <si>
    <t>1/2022</t>
  </si>
  <si>
    <t>4/2022</t>
  </si>
  <si>
    <t>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</si>
</sst>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0;\(&quot;$&quot;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3" borderId="0" xfId="0" applyFill="1"/>
    <xf numFmtId="3" fontId="0" fillId="3" borderId="0" xfId="0" applyNumberFormat="1" applyFill="1"/>
    <xf numFmtId="0" fontId="0" fillId="0" borderId="0" xfId="0" applyFill="1"/>
    <xf numFmtId="0" fontId="2" fillId="0" borderId="0" xfId="0" applyFont="1" applyAlignment="1">
      <alignment horizontal="left" indent="1"/>
    </xf>
    <xf numFmtId="3" fontId="0" fillId="0" borderId="1" xfId="0" applyNumberFormat="1" applyFont="1" applyBorder="1"/>
    <xf numFmtId="0" fontId="0" fillId="0" borderId="0" xfId="0" applyFill="1" applyAlignment="1">
      <alignment horizontal="left" indent="1"/>
    </xf>
    <xf numFmtId="0" fontId="3" fillId="0" borderId="0" xfId="0" applyFont="1"/>
    <xf numFmtId="0" fontId="3" fillId="0" borderId="0" xfId="0" applyFont="1" applyFill="1"/>
    <xf numFmtId="165" fontId="1" fillId="0" borderId="0" xfId="1" applyNumberFormat="1" applyFont="1" applyFill="1"/>
    <xf numFmtId="49" fontId="2" fillId="2" borderId="1" xfId="0" applyNumberFormat="1" applyFont="1" applyFill="1" applyBorder="1" applyAlignment="1">
      <alignment horizontal="right"/>
    </xf>
    <xf numFmtId="164" fontId="0" fillId="0" borderId="2" xfId="0" applyNumberFormat="1" applyFont="1" applyFill="1" applyBorder="1"/>
    <xf numFmtId="164" fontId="3" fillId="3" borderId="0" xfId="0" applyNumberFormat="1" applyFont="1" applyFill="1"/>
    <xf numFmtId="164" fontId="3" fillId="4" borderId="0" xfId="0" applyNumberFormat="1" applyFont="1" applyFill="1"/>
    <xf numFmtId="164" fontId="3" fillId="0" borderId="0" xfId="0" applyNumberFormat="1" applyFont="1" applyFill="1"/>
    <xf numFmtId="0" fontId="0" fillId="5" borderId="0" xfId="0" applyFill="1"/>
    <xf numFmtId="0" fontId="0" fillId="0" borderId="0" xfId="0" applyAlignment="1">
      <alignment horizontal="left" wrapText="1"/>
    </xf>
    <xf numFmtId="3" fontId="0" fillId="4" borderId="0" xfId="0" applyNumberFormat="1" applyFill="1"/>
    <xf numFmtId="0" fontId="0" fillId="0" borderId="0" xfId="0" applyFill="1" applyBorder="1"/>
    <xf numFmtId="0" fontId="0" fillId="3" borderId="0" xfId="0" applyNumberFormat="1" applyFill="1"/>
    <xf numFmtId="0" fontId="0" fillId="0" borderId="0" xfId="0" applyNumberFormat="1" applyFill="1"/>
    <xf numFmtId="0" fontId="3" fillId="3" borderId="0" xfId="0" applyFont="1" applyFill="1"/>
    <xf numFmtId="0" fontId="0" fillId="0" borderId="0" xfId="0" applyAlignment="1">
      <alignment horizontal="left" wrapText="1" indent="1"/>
    </xf>
    <xf numFmtId="164" fontId="0" fillId="5" borderId="0" xfId="0" applyNumberFormat="1" applyFill="1"/>
    <xf numFmtId="166" fontId="0" fillId="5" borderId="0" xfId="0" applyNumberFormat="1" applyFill="1" applyBorder="1"/>
    <xf numFmtId="164" fontId="3" fillId="5" borderId="0" xfId="0" applyNumberFormat="1" applyFont="1" applyFill="1"/>
    <xf numFmtId="0" fontId="0" fillId="0" borderId="0" xfId="0" applyFont="1" applyFill="1" applyBorder="1"/>
    <xf numFmtId="0" fontId="0" fillId="3" borderId="0" xfId="0" applyNumberFormat="1" applyFont="1" applyFill="1"/>
    <xf numFmtId="1" fontId="0" fillId="3" borderId="0" xfId="0" applyNumberFormat="1" applyFont="1" applyFill="1"/>
    <xf numFmtId="0" fontId="0" fillId="3" borderId="0" xfId="0" applyFont="1" applyFill="1"/>
    <xf numFmtId="165" fontId="0" fillId="3" borderId="0" xfId="0" applyNumberFormat="1" applyFont="1" applyFill="1"/>
    <xf numFmtId="0" fontId="0" fillId="3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left" indent="1"/>
    </xf>
    <xf numFmtId="3" fontId="0" fillId="5" borderId="0" xfId="0" applyNumberFormat="1" applyFill="1"/>
    <xf numFmtId="3" fontId="3" fillId="0" borderId="0" xfId="0" applyNumberFormat="1" applyFont="1"/>
    <xf numFmtId="0" fontId="5" fillId="0" borderId="0" xfId="0" applyFont="1"/>
    <xf numFmtId="49" fontId="0" fillId="0" borderId="0" xfId="0" applyNumberFormat="1"/>
    <xf numFmtId="3" fontId="3" fillId="3" borderId="0" xfId="0" applyNumberFormat="1" applyFont="1" applyFill="1"/>
    <xf numFmtId="49" fontId="2" fillId="0" borderId="1" xfId="0" applyNumberFormat="1" applyFont="1" applyFill="1" applyBorder="1" applyAlignment="1">
      <alignment horizontal="right"/>
    </xf>
    <xf numFmtId="164" fontId="0" fillId="0" borderId="0" xfId="0" applyNumberFormat="1" applyFill="1"/>
    <xf numFmtId="164" fontId="0" fillId="0" borderId="0" xfId="0" applyNumberFormat="1"/>
    <xf numFmtId="164" fontId="3" fillId="0" borderId="0" xfId="0" applyNumberFormat="1" applyFont="1" applyFill="1"/>
    <xf numFmtId="3" fontId="0" fillId="4" borderId="0" xfId="0" applyNumberFormat="1" applyFill="1"/>
    <xf numFmtId="165" fontId="1" fillId="0" borderId="1" xfId="1" applyNumberFormat="1" applyFont="1" applyBorder="1"/>
    <xf numFmtId="165" fontId="1" fillId="4" borderId="0" xfId="1" applyNumberFormat="1" applyFont="1" applyFill="1"/>
    <xf numFmtId="8" fontId="0" fillId="0" borderId="0" xfId="0" applyNumberFormat="1"/>
    <xf numFmtId="167" fontId="0" fillId="0" borderId="0" xfId="0" applyNumberFormat="1"/>
    <xf numFmtId="49" fontId="2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[Grantee] Disaster Recovery Program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Housing Assistance Expenditures</a:t>
            </a:r>
            <a:endPara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5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Proj'!$A$4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Proj'!$B$3:$AC$3</c:f>
              <c:strCache>
                <c:ptCount val="13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</c:strCache>
            </c:strRef>
          </c:cat>
          <c:val>
            <c:numRef>
              <c:f>'Financial Proj'!$B$4:$AC$4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450000</c:v>
                </c:pt>
                <c:pt idx="8">
                  <c:v>535000</c:v>
                </c:pt>
                <c:pt idx="9">
                  <c:v>775000</c:v>
                </c:pt>
                <c:pt idx="10">
                  <c:v>3175000</c:v>
                </c:pt>
                <c:pt idx="11">
                  <c:v>3385000</c:v>
                </c:pt>
                <c:pt idx="12">
                  <c:v>4300000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'Financial Proj'!$A$6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Proj'!$B$3:$AC$3</c:f>
              <c:strCache>
                <c:ptCount val="13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</c:strCache>
            </c:strRef>
          </c:cat>
          <c:val>
            <c:numRef>
              <c:f>'Financial Proj'!$B$6:$AC$6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464460.4</c:v>
                </c:pt>
                <c:pt idx="7">
                  <c:v>549090.42000000004</c:v>
                </c:pt>
                <c:pt idx="8">
                  <c:v>792154.91</c:v>
                </c:pt>
                <c:pt idx="9">
                  <c:v>3335037.5900000003</c:v>
                </c:pt>
                <c:pt idx="10">
                  <c:v>3549160.43</c:v>
                </c:pt>
                <c:pt idx="11">
                  <c:v>3642450.43</c:v>
                </c:pt>
                <c:pt idx="12">
                  <c:v>3600437.54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27040"/>
        <c:axId val="87928832"/>
      </c:lineChart>
      <c:catAx>
        <c:axId val="879270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928832"/>
        <c:crosses val="autoZero"/>
        <c:auto val="1"/>
        <c:lblAlgn val="ctr"/>
        <c:lblOffset val="100"/>
        <c:tickLblSkip val="2"/>
        <c:noMultiLvlLbl val="0"/>
      </c:catAx>
      <c:valAx>
        <c:axId val="87928832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9270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09E-3"/>
                <c:y val="0.44471374671916009"/>
              </c:manualLayout>
            </c:layout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layout>
        <c:manualLayout>
          <c:xMode val="edge"/>
          <c:yMode val="edge"/>
          <c:x val="0.77777901499686275"/>
          <c:y val="0.35156332020997377"/>
          <c:w val="0.20707106056187419"/>
          <c:h val="0.291667486876640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[Grantee] Disaster Recovery Program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Public Infrastructure Accomplishments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6348789734637"/>
          <c:y val="0.19697069116360455"/>
          <c:w val="0.62746336395450553"/>
          <c:h val="0.552832731846019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Proj'!$A$169</c:f>
              <c:strCache>
                <c:ptCount val="1"/>
                <c:pt idx="0">
                  <c:v>Projected Linear Feet of Public Improvements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Proj'!$B$168:$AC$168</c:f>
              <c:strCache>
                <c:ptCount val="19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  <c:pt idx="13">
                  <c:v>1/2018</c:v>
                </c:pt>
                <c:pt idx="14">
                  <c:v>4/2018</c:v>
                </c:pt>
                <c:pt idx="15">
                  <c:v>7/2018</c:v>
                </c:pt>
                <c:pt idx="16">
                  <c:v>10/2018</c:v>
                </c:pt>
                <c:pt idx="17">
                  <c:v>1/2019</c:v>
                </c:pt>
                <c:pt idx="18">
                  <c:v>4/2019</c:v>
                </c:pt>
              </c:strCache>
            </c:strRef>
          </c:cat>
          <c:val>
            <c:numRef>
              <c:f>'Performance Proj'!$B$169:$AC$169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_(* #,##0_);_(* \(#,##0\);_(* &quot;-&quot;??_);_(@_)">
                  <c:v>1700</c:v>
                </c:pt>
                <c:pt idx="6" formatCode="_(* #,##0_);_(* \(#,##0\);_(* &quot;-&quot;??_);_(@_)">
                  <c:v>3200</c:v>
                </c:pt>
                <c:pt idx="7" formatCode="_(* #,##0_);_(* \(#,##0\);_(* &quot;-&quot;??_);_(@_)">
                  <c:v>5200</c:v>
                </c:pt>
                <c:pt idx="8" formatCode="_(* #,##0_);_(* \(#,##0\);_(* &quot;-&quot;??_);_(@_)">
                  <c:v>7200</c:v>
                </c:pt>
                <c:pt idx="9" formatCode="_(* #,##0_);_(* \(#,##0\);_(* &quot;-&quot;??_);_(@_)">
                  <c:v>9700</c:v>
                </c:pt>
                <c:pt idx="10" formatCode="_(* #,##0_);_(* \(#,##0\);_(* &quot;-&quot;??_);_(@_)">
                  <c:v>12200</c:v>
                </c:pt>
                <c:pt idx="11" formatCode="_(* #,##0_);_(* \(#,##0\);_(* &quot;-&quot;??_);_(@_)">
                  <c:v>14254</c:v>
                </c:pt>
                <c:pt idx="12" formatCode="_(* #,##0_);_(* \(#,##0\);_(* &quot;-&quot;??_);_(@_)">
                  <c:v>14254</c:v>
                </c:pt>
                <c:pt idx="13" formatCode="_(* #,##0_);_(* \(#,##0\);_(* &quot;-&quot;??_);_(@_)">
                  <c:v>32954</c:v>
                </c:pt>
                <c:pt idx="14" formatCode="_(* #,##0_);_(* \(#,##0\);_(* &quot;-&quot;??_);_(@_)">
                  <c:v>35454</c:v>
                </c:pt>
                <c:pt idx="15" formatCode="_(* #,##0_);_(* \(#,##0\);_(* &quot;-&quot;??_);_(@_)">
                  <c:v>37454</c:v>
                </c:pt>
                <c:pt idx="16" formatCode="_(* #,##0_);_(* \(#,##0\);_(* &quot;-&quot;??_);_(@_)">
                  <c:v>39954</c:v>
                </c:pt>
                <c:pt idx="17" formatCode="_(* #,##0_);_(* \(#,##0\);_(* &quot;-&quot;??_);_(@_)">
                  <c:v>40954</c:v>
                </c:pt>
                <c:pt idx="18" formatCode="_(* #,##0_);_(* \(#,##0\);_(* &quot;-&quot;??_);_(@_)">
                  <c:v>41354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'Performance Proj'!$A$171</c:f>
              <c:strCache>
                <c:ptCount val="1"/>
                <c:pt idx="0">
                  <c:v>Actual Linear Feet of Public Improvements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Proj'!$B$168:$AC$168</c:f>
              <c:strCache>
                <c:ptCount val="19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  <c:pt idx="13">
                  <c:v>1/2018</c:v>
                </c:pt>
                <c:pt idx="14">
                  <c:v>4/2018</c:v>
                </c:pt>
                <c:pt idx="15">
                  <c:v>7/2018</c:v>
                </c:pt>
                <c:pt idx="16">
                  <c:v>10/2018</c:v>
                </c:pt>
                <c:pt idx="17">
                  <c:v>1/2019</c:v>
                </c:pt>
                <c:pt idx="18">
                  <c:v>4/2019</c:v>
                </c:pt>
              </c:strCache>
            </c:strRef>
          </c:cat>
          <c:val>
            <c:numRef>
              <c:f>'Performance Proj'!$B$171:$AC$171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2054</c:v>
                </c:pt>
                <c:pt idx="12" formatCode="General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36192"/>
        <c:axId val="97737728"/>
      </c:lineChart>
      <c:catAx>
        <c:axId val="977361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737728"/>
        <c:crosses val="autoZero"/>
        <c:auto val="1"/>
        <c:lblAlgn val="ctr"/>
        <c:lblOffset val="100"/>
        <c:tickLblSkip val="2"/>
        <c:noMultiLvlLbl val="0"/>
      </c:catAx>
      <c:valAx>
        <c:axId val="97737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Linear Feet of Public Improvements</a:t>
                </a:r>
              </a:p>
            </c:rich>
          </c:tx>
          <c:layout>
            <c:manualLayout>
              <c:xMode val="edge"/>
              <c:yMode val="edge"/>
              <c:x val="8.9001895596383784E-3"/>
              <c:y val="0.1969706911636045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736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19572032662588"/>
          <c:y val="0.27864665354330709"/>
          <c:w val="0.19965314231554387"/>
          <c:h val="0.4296885936132983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[Grantee] Disaster Recovery Program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Non-Housing Assistance Expenditures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8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Proj'!$A$32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Proj'!$B$31:$AC$31</c:f>
              <c:strCache>
                <c:ptCount val="28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  <c:pt idx="13">
                  <c:v>1/2018</c:v>
                </c:pt>
                <c:pt idx="14">
                  <c:v>4/2018</c:v>
                </c:pt>
                <c:pt idx="15">
                  <c:v>7/2018</c:v>
                </c:pt>
                <c:pt idx="16">
                  <c:v>10/2018</c:v>
                </c:pt>
                <c:pt idx="17">
                  <c:v>1/2019</c:v>
                </c:pt>
                <c:pt idx="18">
                  <c:v>4/2019</c:v>
                </c:pt>
                <c:pt idx="19">
                  <c:v>7/2019</c:v>
                </c:pt>
                <c:pt idx="20">
                  <c:v>10/2019</c:v>
                </c:pt>
                <c:pt idx="21">
                  <c:v>1/2020</c:v>
                </c:pt>
                <c:pt idx="22">
                  <c:v>4/2020</c:v>
                </c:pt>
                <c:pt idx="23">
                  <c:v>7/2020</c:v>
                </c:pt>
                <c:pt idx="24">
                  <c:v>10/2020</c:v>
                </c:pt>
                <c:pt idx="25">
                  <c:v>1/2021</c:v>
                </c:pt>
                <c:pt idx="26">
                  <c:v>4/2021</c:v>
                </c:pt>
                <c:pt idx="27">
                  <c:v>7/2021</c:v>
                </c:pt>
              </c:strCache>
            </c:strRef>
          </c:cat>
          <c:val>
            <c:numRef>
              <c:f>'Financial Proj'!$B$32:$AC$32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340000</c:v>
                </c:pt>
                <c:pt idx="4">
                  <c:v>570000</c:v>
                </c:pt>
                <c:pt idx="5">
                  <c:v>570000</c:v>
                </c:pt>
                <c:pt idx="6">
                  <c:v>1570000</c:v>
                </c:pt>
                <c:pt idx="7">
                  <c:v>5570000</c:v>
                </c:pt>
                <c:pt idx="8">
                  <c:v>9870000</c:v>
                </c:pt>
                <c:pt idx="9">
                  <c:v>28354625</c:v>
                </c:pt>
                <c:pt idx="10">
                  <c:v>33408609</c:v>
                </c:pt>
                <c:pt idx="11">
                  <c:v>38258609</c:v>
                </c:pt>
                <c:pt idx="12">
                  <c:v>43819119</c:v>
                </c:pt>
                <c:pt idx="13">
                  <c:v>45463936</c:v>
                </c:pt>
                <c:pt idx="14">
                  <c:v>47108753</c:v>
                </c:pt>
                <c:pt idx="15">
                  <c:v>48753570</c:v>
                </c:pt>
                <c:pt idx="16">
                  <c:v>50398387</c:v>
                </c:pt>
                <c:pt idx="17">
                  <c:v>52043204</c:v>
                </c:pt>
                <c:pt idx="18">
                  <c:v>53688021</c:v>
                </c:pt>
                <c:pt idx="19">
                  <c:v>54021394</c:v>
                </c:pt>
                <c:pt idx="20">
                  <c:v>54354767</c:v>
                </c:pt>
                <c:pt idx="21">
                  <c:v>54688140</c:v>
                </c:pt>
                <c:pt idx="22">
                  <c:v>55021513</c:v>
                </c:pt>
                <c:pt idx="23">
                  <c:v>55354886</c:v>
                </c:pt>
                <c:pt idx="24">
                  <c:v>55688259</c:v>
                </c:pt>
                <c:pt idx="25">
                  <c:v>56021632</c:v>
                </c:pt>
                <c:pt idx="26">
                  <c:v>56355005</c:v>
                </c:pt>
                <c:pt idx="27">
                  <c:v>56688378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'Financial Proj'!$A$34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Proj'!$B$31:$AC$31</c:f>
              <c:strCache>
                <c:ptCount val="28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  <c:pt idx="13">
                  <c:v>1/2018</c:v>
                </c:pt>
                <c:pt idx="14">
                  <c:v>4/2018</c:v>
                </c:pt>
                <c:pt idx="15">
                  <c:v>7/2018</c:v>
                </c:pt>
                <c:pt idx="16">
                  <c:v>10/2018</c:v>
                </c:pt>
                <c:pt idx="17">
                  <c:v>1/2019</c:v>
                </c:pt>
                <c:pt idx="18">
                  <c:v>4/2019</c:v>
                </c:pt>
                <c:pt idx="19">
                  <c:v>7/2019</c:v>
                </c:pt>
                <c:pt idx="20">
                  <c:v>10/2019</c:v>
                </c:pt>
                <c:pt idx="21">
                  <c:v>1/2020</c:v>
                </c:pt>
                <c:pt idx="22">
                  <c:v>4/2020</c:v>
                </c:pt>
                <c:pt idx="23">
                  <c:v>7/2020</c:v>
                </c:pt>
                <c:pt idx="24">
                  <c:v>10/2020</c:v>
                </c:pt>
                <c:pt idx="25">
                  <c:v>1/2021</c:v>
                </c:pt>
                <c:pt idx="26">
                  <c:v>4/2021</c:v>
                </c:pt>
                <c:pt idx="27">
                  <c:v>7/2021</c:v>
                </c:pt>
              </c:strCache>
            </c:strRef>
          </c:cat>
          <c:val>
            <c:numRef>
              <c:f>'Financial Proj'!$B$34:$AC$34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564286.16</c:v>
                </c:pt>
                <c:pt idx="4">
                  <c:v>564286.16</c:v>
                </c:pt>
                <c:pt idx="5">
                  <c:v>564286.16</c:v>
                </c:pt>
                <c:pt idx="6">
                  <c:v>3780406.49</c:v>
                </c:pt>
                <c:pt idx="7">
                  <c:v>7381896.2200000007</c:v>
                </c:pt>
                <c:pt idx="8">
                  <c:v>17520805.240000002</c:v>
                </c:pt>
                <c:pt idx="9">
                  <c:v>25326915.600000001</c:v>
                </c:pt>
                <c:pt idx="10">
                  <c:v>37249434.560000002</c:v>
                </c:pt>
                <c:pt idx="11">
                  <c:v>39994594.5</c:v>
                </c:pt>
                <c:pt idx="12">
                  <c:v>44076718.130000003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48480"/>
        <c:axId val="96154368"/>
      </c:lineChart>
      <c:catAx>
        <c:axId val="961484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154368"/>
        <c:crosses val="autoZero"/>
        <c:auto val="1"/>
        <c:lblAlgn val="ctr"/>
        <c:lblOffset val="100"/>
        <c:tickLblSkip val="2"/>
        <c:noMultiLvlLbl val="0"/>
      </c:catAx>
      <c:valAx>
        <c:axId val="96154368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1484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layout>
        <c:manualLayout>
          <c:xMode val="edge"/>
          <c:yMode val="edge"/>
          <c:x val="0.77702773639781508"/>
          <c:y val="0.35156332020997377"/>
          <c:w val="0.20777044761296726"/>
          <c:h val="0.291667486876640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[Grantee] Disaster Recovery Program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Planning &amp; Administrative Expenditures</a:t>
            </a:r>
            <a:endPara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00379119276746"/>
          <c:y val="0.19471374671916028"/>
          <c:w val="0.66572306065908526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Proj'!$A$61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Proj'!$B$60:$AC$60</c:f>
              <c:strCache>
                <c:ptCount val="28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  <c:pt idx="13">
                  <c:v>1/2018</c:v>
                </c:pt>
                <c:pt idx="14">
                  <c:v>4/2018</c:v>
                </c:pt>
                <c:pt idx="15">
                  <c:v>7/2018</c:v>
                </c:pt>
                <c:pt idx="16">
                  <c:v>10/2018</c:v>
                </c:pt>
                <c:pt idx="17">
                  <c:v>1/2019</c:v>
                </c:pt>
                <c:pt idx="18">
                  <c:v>4/2019</c:v>
                </c:pt>
                <c:pt idx="19">
                  <c:v>7/2019</c:v>
                </c:pt>
                <c:pt idx="20">
                  <c:v>10/2019</c:v>
                </c:pt>
                <c:pt idx="21">
                  <c:v>1/2020</c:v>
                </c:pt>
                <c:pt idx="22">
                  <c:v>4/2020</c:v>
                </c:pt>
                <c:pt idx="23">
                  <c:v>7/2020</c:v>
                </c:pt>
                <c:pt idx="24">
                  <c:v>10/2020</c:v>
                </c:pt>
                <c:pt idx="25">
                  <c:v>1/2021</c:v>
                </c:pt>
                <c:pt idx="26">
                  <c:v>4/2021</c:v>
                </c:pt>
                <c:pt idx="27">
                  <c:v>7/2021</c:v>
                </c:pt>
              </c:strCache>
            </c:strRef>
          </c:cat>
          <c:val>
            <c:numRef>
              <c:f>'Financial Proj'!$B$61:$AC$61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100000</c:v>
                </c:pt>
                <c:pt idx="7">
                  <c:v>250000</c:v>
                </c:pt>
                <c:pt idx="8">
                  <c:v>367000</c:v>
                </c:pt>
                <c:pt idx="9">
                  <c:v>487000</c:v>
                </c:pt>
                <c:pt idx="10">
                  <c:v>637000</c:v>
                </c:pt>
                <c:pt idx="11">
                  <c:v>667000</c:v>
                </c:pt>
                <c:pt idx="12">
                  <c:v>667000</c:v>
                </c:pt>
                <c:pt idx="13">
                  <c:v>697000</c:v>
                </c:pt>
                <c:pt idx="14">
                  <c:v>700118.16</c:v>
                </c:pt>
                <c:pt idx="15">
                  <c:v>703236.32000000007</c:v>
                </c:pt>
                <c:pt idx="16">
                  <c:v>706354.4800000001</c:v>
                </c:pt>
                <c:pt idx="17">
                  <c:v>709472.64000000013</c:v>
                </c:pt>
                <c:pt idx="18">
                  <c:v>712590.80000000016</c:v>
                </c:pt>
                <c:pt idx="19">
                  <c:v>715708.9600000002</c:v>
                </c:pt>
                <c:pt idx="20">
                  <c:v>718827.12000000023</c:v>
                </c:pt>
                <c:pt idx="21">
                  <c:v>721945.28000000026</c:v>
                </c:pt>
                <c:pt idx="22">
                  <c:v>725063.44000000029</c:v>
                </c:pt>
                <c:pt idx="23">
                  <c:v>728181.60000000033</c:v>
                </c:pt>
                <c:pt idx="24">
                  <c:v>731299.76000000036</c:v>
                </c:pt>
                <c:pt idx="25">
                  <c:v>734417.92000000039</c:v>
                </c:pt>
                <c:pt idx="26">
                  <c:v>737536.08000000042</c:v>
                </c:pt>
                <c:pt idx="27">
                  <c:v>740654.24000000046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'Financial Proj'!$A$63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Proj'!$B$60:$AC$60</c:f>
              <c:strCache>
                <c:ptCount val="28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  <c:pt idx="13">
                  <c:v>1/2018</c:v>
                </c:pt>
                <c:pt idx="14">
                  <c:v>4/2018</c:v>
                </c:pt>
                <c:pt idx="15">
                  <c:v>7/2018</c:v>
                </c:pt>
                <c:pt idx="16">
                  <c:v>10/2018</c:v>
                </c:pt>
                <c:pt idx="17">
                  <c:v>1/2019</c:v>
                </c:pt>
                <c:pt idx="18">
                  <c:v>4/2019</c:v>
                </c:pt>
                <c:pt idx="19">
                  <c:v>7/2019</c:v>
                </c:pt>
                <c:pt idx="20">
                  <c:v>10/2019</c:v>
                </c:pt>
                <c:pt idx="21">
                  <c:v>1/2020</c:v>
                </c:pt>
                <c:pt idx="22">
                  <c:v>4/2020</c:v>
                </c:pt>
                <c:pt idx="23">
                  <c:v>7/2020</c:v>
                </c:pt>
                <c:pt idx="24">
                  <c:v>10/2020</c:v>
                </c:pt>
                <c:pt idx="25">
                  <c:v>1/2021</c:v>
                </c:pt>
                <c:pt idx="26">
                  <c:v>4/2021</c:v>
                </c:pt>
                <c:pt idx="27">
                  <c:v>7/2021</c:v>
                </c:pt>
              </c:strCache>
            </c:strRef>
          </c:cat>
          <c:val>
            <c:numRef>
              <c:f>'Financial Proj'!$B$63:$AC$63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163305.74</c:v>
                </c:pt>
                <c:pt idx="7">
                  <c:v>176926.31999999998</c:v>
                </c:pt>
                <c:pt idx="8">
                  <c:v>302512.83999999997</c:v>
                </c:pt>
                <c:pt idx="9">
                  <c:v>512360.91</c:v>
                </c:pt>
                <c:pt idx="10">
                  <c:v>543877.97</c:v>
                </c:pt>
                <c:pt idx="11">
                  <c:v>543877.97</c:v>
                </c:pt>
                <c:pt idx="12">
                  <c:v>497482.92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84576"/>
        <c:axId val="97910784"/>
      </c:lineChart>
      <c:catAx>
        <c:axId val="961845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910784"/>
        <c:crosses val="autoZero"/>
        <c:auto val="1"/>
        <c:lblAlgn val="ctr"/>
        <c:lblOffset val="100"/>
        <c:tickLblSkip val="2"/>
        <c:noMultiLvlLbl val="0"/>
      </c:catAx>
      <c:valAx>
        <c:axId val="97910784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1845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layout>
        <c:manualLayout>
          <c:xMode val="edge"/>
          <c:yMode val="edge"/>
          <c:x val="0.77702773639781508"/>
          <c:y val="0.35156332020997377"/>
          <c:w val="0.20777044761296726"/>
          <c:h val="0.291667486876640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[Grantee] Disaster Recovery Program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Total CDBG-DR Grant Expenditures</a:t>
            </a:r>
            <a:endPara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8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Proj'!$A$91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Proj'!$B$90:$AC$90</c:f>
              <c:strCache>
                <c:ptCount val="19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  <c:pt idx="13">
                  <c:v>1/2018</c:v>
                </c:pt>
                <c:pt idx="14">
                  <c:v>4/2018</c:v>
                </c:pt>
                <c:pt idx="15">
                  <c:v>7/2018</c:v>
                </c:pt>
                <c:pt idx="16">
                  <c:v>10/2018</c:v>
                </c:pt>
                <c:pt idx="17">
                  <c:v>1/2019</c:v>
                </c:pt>
                <c:pt idx="18">
                  <c:v>04/2019</c:v>
                </c:pt>
              </c:strCache>
            </c:strRef>
          </c:cat>
          <c:val>
            <c:numRef>
              <c:f>'Financial Proj'!$B$91:$AC$91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340000</c:v>
                </c:pt>
                <c:pt idx="4">
                  <c:v>570000</c:v>
                </c:pt>
                <c:pt idx="5">
                  <c:v>570000</c:v>
                </c:pt>
                <c:pt idx="6">
                  <c:v>1670000</c:v>
                </c:pt>
                <c:pt idx="7">
                  <c:v>6270000</c:v>
                </c:pt>
                <c:pt idx="8">
                  <c:v>10772000</c:v>
                </c:pt>
                <c:pt idx="9">
                  <c:v>29616625</c:v>
                </c:pt>
                <c:pt idx="10">
                  <c:v>39700609</c:v>
                </c:pt>
                <c:pt idx="11">
                  <c:v>47661119</c:v>
                </c:pt>
                <c:pt idx="12">
                  <c:v>49545936</c:v>
                </c:pt>
                <c:pt idx="13">
                  <c:v>52108871.159999996</c:v>
                </c:pt>
                <c:pt idx="14">
                  <c:v>49456806.32</c:v>
                </c:pt>
                <c:pt idx="15">
                  <c:v>51104741.479999997</c:v>
                </c:pt>
                <c:pt idx="16">
                  <c:v>52752676.640000001</c:v>
                </c:pt>
                <c:pt idx="17">
                  <c:v>54400611.799999997</c:v>
                </c:pt>
                <c:pt idx="18">
                  <c:v>63075000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'Financial Proj'!$A$93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Proj'!$B$90:$AC$90</c:f>
              <c:strCache>
                <c:ptCount val="19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  <c:pt idx="13">
                  <c:v>1/2018</c:v>
                </c:pt>
                <c:pt idx="14">
                  <c:v>4/2018</c:v>
                </c:pt>
                <c:pt idx="15">
                  <c:v>7/2018</c:v>
                </c:pt>
                <c:pt idx="16">
                  <c:v>10/2018</c:v>
                </c:pt>
                <c:pt idx="17">
                  <c:v>1/2019</c:v>
                </c:pt>
                <c:pt idx="18">
                  <c:v>04/2019</c:v>
                </c:pt>
              </c:strCache>
            </c:strRef>
          </c:cat>
          <c:val>
            <c:numRef>
              <c:f>'Financial Proj'!$B$93:$AC$93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564286.16</c:v>
                </c:pt>
                <c:pt idx="4">
                  <c:v>1128572.1600000001</c:v>
                </c:pt>
                <c:pt idx="5">
                  <c:v>0</c:v>
                </c:pt>
                <c:pt idx="6">
                  <c:v>4972458.6300000008</c:v>
                </c:pt>
                <c:pt idx="7">
                  <c:v>8672198.9600000009</c:v>
                </c:pt>
                <c:pt idx="8">
                  <c:v>19179758.990000002</c:v>
                </c:pt>
                <c:pt idx="9">
                  <c:v>29738600.100000001</c:v>
                </c:pt>
                <c:pt idx="10">
                  <c:v>41906758.960000001</c:v>
                </c:pt>
                <c:pt idx="11">
                  <c:v>44745208.899999999</c:v>
                </c:pt>
                <c:pt idx="12">
                  <c:v>48738924.589999996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0704"/>
        <c:axId val="97962240"/>
      </c:lineChart>
      <c:catAx>
        <c:axId val="9796070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962240"/>
        <c:crosses val="autoZero"/>
        <c:auto val="1"/>
        <c:lblAlgn val="ctr"/>
        <c:lblOffset val="100"/>
        <c:tickLblSkip val="2"/>
        <c:noMultiLvlLbl val="0"/>
      </c:catAx>
      <c:valAx>
        <c:axId val="97962240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9607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layout>
        <c:manualLayout>
          <c:xMode val="edge"/>
          <c:yMode val="edge"/>
          <c:x val="0.77871692558700434"/>
          <c:y val="0.35156332020997377"/>
          <c:w val="0.20777044761296726"/>
          <c:h val="0.291667486876640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[Grantee] Disaster Recovery Program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New Housing Construction Accomplishments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85608048993877"/>
          <c:y val="0.20044291338582693"/>
          <c:w val="0.66450040099154284"/>
          <c:h val="0.65005495406824165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Proj'!$A$4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multiLvlStrRef>
              <c:f>'Performance Proj'!$B$3:$AC$3</c:f>
            </c:multiLvlStrRef>
          </c:cat>
          <c:val>
            <c:numRef>
              <c:f>'Performance Proj'!$B$4:$AC$4</c:f>
            </c:numRef>
          </c:val>
          <c:smooth val="0"/>
        </c:ser>
        <c:ser>
          <c:idx val="2"/>
          <c:order val="1"/>
          <c:tx>
            <c:strRef>
              <c:f>'Performance Proj'!$A$6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multiLvlStrRef>
              <c:f>'Performance Proj'!$B$3:$AC$3</c:f>
            </c:multiLvlStrRef>
          </c:cat>
          <c:val>
            <c:numRef>
              <c:f>'Performance Proj'!$B$6:$AC$6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64640"/>
        <c:axId val="98070528"/>
      </c:lineChart>
      <c:catAx>
        <c:axId val="980646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070528"/>
        <c:crosses val="autoZero"/>
        <c:auto val="1"/>
        <c:lblAlgn val="ctr"/>
        <c:lblOffset val="100"/>
        <c:tickLblSkip val="4"/>
        <c:noMultiLvlLbl val="0"/>
      </c:catAx>
      <c:valAx>
        <c:axId val="98070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6562408865558473E-2"/>
              <c:y val="0.390635389326334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06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50145815106434"/>
          <c:y val="0.37239665354330709"/>
          <c:w val="0.17534758675998829"/>
          <c:h val="0.2447922134733158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[Grantee] Disaster Recovery Program 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Homeownership Assistance Accomplishments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58005249343831"/>
          <c:y val="0.19697069116360455"/>
          <c:w val="0.67607447506561735"/>
          <c:h val="0.6083882874015753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Proj'!$A$33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multiLvlStrRef>
              <c:f>'Performance Proj'!$B$32:$AA$32</c:f>
            </c:multiLvlStrRef>
          </c:cat>
          <c:val>
            <c:numRef>
              <c:f>'Performance Proj'!$B$33:$AA$33</c:f>
            </c:numRef>
          </c:val>
          <c:smooth val="0"/>
        </c:ser>
        <c:ser>
          <c:idx val="2"/>
          <c:order val="1"/>
          <c:tx>
            <c:strRef>
              <c:f>'Performance Proj'!$A$35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multiLvlStrRef>
              <c:f>'Performance Proj'!$B$32:$AA$32</c:f>
            </c:multiLvlStrRef>
          </c:cat>
          <c:val>
            <c:numRef>
              <c:f>'Performance Proj'!$B$35:$AA$35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13792"/>
        <c:axId val="98115584"/>
      </c:lineChart>
      <c:catAx>
        <c:axId val="981137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115584"/>
        <c:crosses val="autoZero"/>
        <c:auto val="1"/>
        <c:lblAlgn val="ctr"/>
        <c:lblOffset val="100"/>
        <c:tickLblSkip val="2"/>
        <c:noMultiLvlLbl val="0"/>
      </c:catAx>
      <c:valAx>
        <c:axId val="98115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5254447360746572E-2"/>
              <c:y val="0.3906353893263341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11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50145815106434"/>
          <c:y val="0.37500082020997377"/>
          <c:w val="0.17534758675998829"/>
          <c:h val="0.2447922134733157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[Grantee] Disaster Recovery Program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Residential Rehab &amp; Reconstruction Accomplishments</a:t>
            </a:r>
            <a:endPara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48571011956838"/>
          <c:y val="0.21433180227471565"/>
          <c:w val="0.67375966025080281"/>
          <c:h val="0.5944993985126859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Proj'!$A$63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Proj'!$B$62:$AC$62</c:f>
              <c:strCache>
                <c:ptCount val="19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  <c:pt idx="13">
                  <c:v>1/2018</c:v>
                </c:pt>
                <c:pt idx="14">
                  <c:v>4/2018</c:v>
                </c:pt>
                <c:pt idx="15">
                  <c:v>7/2018</c:v>
                </c:pt>
                <c:pt idx="16">
                  <c:v>10/2018</c:v>
                </c:pt>
                <c:pt idx="17">
                  <c:v>1/2019</c:v>
                </c:pt>
                <c:pt idx="18">
                  <c:v>4/2019</c:v>
                </c:pt>
              </c:strCache>
            </c:strRef>
          </c:cat>
          <c:val>
            <c:numRef>
              <c:f>'Performance Proj'!$B$63:$AC$63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  <c:pt idx="18">
                  <c:v>51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'Performance Proj'!$A$65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Proj'!$B$62:$AC$62</c:f>
              <c:strCache>
                <c:ptCount val="19"/>
                <c:pt idx="1">
                  <c:v>1/2015</c:v>
                </c:pt>
                <c:pt idx="2">
                  <c:v>4/2015</c:v>
                </c:pt>
                <c:pt idx="3">
                  <c:v>7/2015</c:v>
                </c:pt>
                <c:pt idx="4">
                  <c:v>10/2015</c:v>
                </c:pt>
                <c:pt idx="5">
                  <c:v>1/2016</c:v>
                </c:pt>
                <c:pt idx="6">
                  <c:v>4/2016</c:v>
                </c:pt>
                <c:pt idx="7">
                  <c:v>7/2016</c:v>
                </c:pt>
                <c:pt idx="8">
                  <c:v>10/2016</c:v>
                </c:pt>
                <c:pt idx="9">
                  <c:v>1/2017</c:v>
                </c:pt>
                <c:pt idx="10">
                  <c:v>4/2017</c:v>
                </c:pt>
                <c:pt idx="11">
                  <c:v>7/2017</c:v>
                </c:pt>
                <c:pt idx="12">
                  <c:v>10/2017</c:v>
                </c:pt>
                <c:pt idx="13">
                  <c:v>1/2018</c:v>
                </c:pt>
                <c:pt idx="14">
                  <c:v>4/2018</c:v>
                </c:pt>
                <c:pt idx="15">
                  <c:v>7/2018</c:v>
                </c:pt>
                <c:pt idx="16">
                  <c:v>10/2018</c:v>
                </c:pt>
                <c:pt idx="17">
                  <c:v>1/2019</c:v>
                </c:pt>
                <c:pt idx="18">
                  <c:v>4/2019</c:v>
                </c:pt>
              </c:strCache>
            </c:strRef>
          </c:cat>
          <c:val>
            <c:numRef>
              <c:f>'Performance Proj'!$B$65:$AC$65</c:f>
              <c:numCache>
                <c:formatCode>General</c:formatCode>
                <c:ptCount val="28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78560"/>
        <c:axId val="98180096"/>
      </c:lineChart>
      <c:catAx>
        <c:axId val="9817856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180096"/>
        <c:crosses val="autoZero"/>
        <c:auto val="1"/>
        <c:lblAlgn val="ctr"/>
        <c:lblOffset val="100"/>
        <c:tickLblSkip val="2"/>
        <c:noMultiLvlLbl val="0"/>
      </c:catAx>
      <c:valAx>
        <c:axId val="98180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2939632545931758E-2"/>
              <c:y val="0.3524409448818897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178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76534703995329"/>
          <c:y val="0.37239665354330709"/>
          <c:w val="0.17534758675998829"/>
          <c:h val="0.2447922134733158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[Grantee] Disaster Recovery Program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Public Facilities Accomplishments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11533974919814"/>
          <c:y val="0.19697069116360455"/>
          <c:w val="0.67375966025080303"/>
          <c:h val="0.5111660651793522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Proj'!$A$93</c:f>
              <c:strCache>
                <c:ptCount val="1"/>
                <c:pt idx="0">
                  <c:v>Projected Facilities</c:v>
                </c:pt>
              </c:strCache>
            </c:strRef>
          </c:tx>
          <c:marker>
            <c:symbol val="diamond"/>
            <c:size val="4"/>
          </c:marker>
          <c:cat>
            <c:multiLvlStrRef>
              <c:f>'Performance Proj'!$B$92:$AC$92</c:f>
            </c:multiLvlStrRef>
          </c:cat>
          <c:val>
            <c:numRef>
              <c:f>'Performance Proj'!$B$93:$AC$93</c:f>
            </c:numRef>
          </c:val>
          <c:smooth val="0"/>
        </c:ser>
        <c:ser>
          <c:idx val="2"/>
          <c:order val="1"/>
          <c:tx>
            <c:strRef>
              <c:f>'Performance Proj'!$A$95</c:f>
              <c:strCache>
                <c:ptCount val="1"/>
                <c:pt idx="0">
                  <c:v>Actual Facilities</c:v>
                </c:pt>
              </c:strCache>
            </c:strRef>
          </c:tx>
          <c:marker>
            <c:symbol val="triangle"/>
            <c:size val="4"/>
          </c:marker>
          <c:cat>
            <c:multiLvlStrRef>
              <c:f>'Performance Proj'!$B$92:$AC$92</c:f>
            </c:multiLvlStrRef>
          </c:cat>
          <c:val>
            <c:numRef>
              <c:f>'Performance Proj'!$B$95:$AC$95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12096"/>
        <c:axId val="98230272"/>
      </c:lineChart>
      <c:catAx>
        <c:axId val="982120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230272"/>
        <c:crosses val="autoZero"/>
        <c:auto val="1"/>
        <c:lblAlgn val="ctr"/>
        <c:lblOffset val="100"/>
        <c:tickLblSkip val="2"/>
        <c:noMultiLvlLbl val="0"/>
      </c:catAx>
      <c:valAx>
        <c:axId val="98230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Public Facilities</a:t>
                </a:r>
              </a:p>
            </c:rich>
          </c:tx>
          <c:layout>
            <c:manualLayout>
              <c:xMode val="edge"/>
              <c:yMode val="edge"/>
              <c:x val="1.2939632545931758E-2"/>
              <c:y val="0.2695245516185476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21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50145815106434"/>
          <c:y val="0.26041721347331581"/>
          <c:w val="0.17534758675998829"/>
          <c:h val="0.2447922134733158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[Grantee] Disaster Recovery Program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Economic Development Accomplishments</a:t>
            </a:r>
            <a:endPara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4496937882771"/>
          <c:y val="0.19697069116360455"/>
          <c:w val="0.68764854913969142"/>
          <c:h val="0.57713828740157513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Proj'!$A$135</c:f>
              <c:strCache>
                <c:ptCount val="1"/>
                <c:pt idx="0">
                  <c:v>Projected Jobs</c:v>
                </c:pt>
              </c:strCache>
            </c:strRef>
          </c:tx>
          <c:marker>
            <c:symbol val="diamond"/>
            <c:size val="2"/>
          </c:marker>
          <c:cat>
            <c:multiLvlStrRef>
              <c:f>'Performance Proj'!$B$134:$AC$134</c:f>
            </c:multiLvlStrRef>
          </c:cat>
          <c:val>
            <c:numRef>
              <c:f>'Performance Proj'!$B$135:$AC$135</c:f>
            </c:numRef>
          </c:val>
          <c:smooth val="0"/>
        </c:ser>
        <c:ser>
          <c:idx val="2"/>
          <c:order val="1"/>
          <c:tx>
            <c:strRef>
              <c:f>'Performance Proj'!$A$137</c:f>
              <c:strCache>
                <c:ptCount val="1"/>
                <c:pt idx="0">
                  <c:v>Actual Jobs</c:v>
                </c:pt>
              </c:strCache>
            </c:strRef>
          </c:tx>
          <c:marker>
            <c:symbol val="triangle"/>
            <c:size val="2"/>
          </c:marker>
          <c:cat>
            <c:multiLvlStrRef>
              <c:f>'Performance Proj'!$B$134:$AC$134</c:f>
            </c:multiLvlStrRef>
          </c:cat>
          <c:val>
            <c:numRef>
              <c:f>'Performance Proj'!$B$137:$AC$137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83328"/>
        <c:axId val="97684864"/>
      </c:lineChart>
      <c:catAx>
        <c:axId val="976833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684864"/>
        <c:crosses val="autoZero"/>
        <c:auto val="1"/>
        <c:lblAlgn val="ctr"/>
        <c:lblOffset val="100"/>
        <c:tickLblSkip val="2"/>
        <c:noMultiLvlLbl val="0"/>
      </c:catAx>
      <c:valAx>
        <c:axId val="97684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Jobs Created/Retained</a:t>
                </a:r>
              </a:p>
            </c:rich>
          </c:tx>
          <c:layout>
            <c:manualLayout>
              <c:xMode val="edge"/>
              <c:yMode val="edge"/>
              <c:x val="1.5092592592592591E-2"/>
              <c:y val="0.3265728893263342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68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39034703995329"/>
          <c:y val="0.38281359361329836"/>
          <c:w val="0.15798629337999415"/>
          <c:h val="0.2552088801399824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7</xdr:row>
      <xdr:rowOff>123825</xdr:rowOff>
    </xdr:from>
    <xdr:to>
      <xdr:col>5</xdr:col>
      <xdr:colOff>352425</xdr:colOff>
      <xdr:row>26</xdr:row>
      <xdr:rowOff>161925</xdr:rowOff>
    </xdr:to>
    <xdr:graphicFrame macro="">
      <xdr:nvGraphicFramePr>
        <xdr:cNvPr id="11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819150</xdr:colOff>
      <xdr:row>36</xdr:row>
      <xdr:rowOff>9525</xdr:rowOff>
    </xdr:from>
    <xdr:to>
      <xdr:col>5</xdr:col>
      <xdr:colOff>342900</xdr:colOff>
      <xdr:row>55</xdr:row>
      <xdr:rowOff>47625</xdr:rowOff>
    </xdr:to>
    <xdr:graphicFrame macro="">
      <xdr:nvGraphicFramePr>
        <xdr:cNvPr id="11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742950</xdr:colOff>
      <xdr:row>67</xdr:row>
      <xdr:rowOff>19050</xdr:rowOff>
    </xdr:from>
    <xdr:to>
      <xdr:col>5</xdr:col>
      <xdr:colOff>266700</xdr:colOff>
      <xdr:row>86</xdr:row>
      <xdr:rowOff>57150</xdr:rowOff>
    </xdr:to>
    <xdr:graphicFrame macro="">
      <xdr:nvGraphicFramePr>
        <xdr:cNvPr id="11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742950</xdr:colOff>
      <xdr:row>96</xdr:row>
      <xdr:rowOff>47625</xdr:rowOff>
    </xdr:from>
    <xdr:to>
      <xdr:col>5</xdr:col>
      <xdr:colOff>266700</xdr:colOff>
      <xdr:row>115</xdr:row>
      <xdr:rowOff>85725</xdr:rowOff>
    </xdr:to>
    <xdr:graphicFrame macro="">
      <xdr:nvGraphicFramePr>
        <xdr:cNvPr id="119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4.62963E-6</cdr:x>
      <cdr:y>0.88616</cdr:y>
    </cdr:from>
    <cdr:to>
      <cdr:x>1</cdr:x>
      <cdr:y>0.99219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238500"/>
          <a:ext cx="5486400" cy="39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sz="800"/>
            <a:t>DRGR Activity Types: (1) Acq, constr, reconstr of public facilities; (2) Constr/reconstr of water lift 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sz="800"/>
            <a:t>stations; (3) Constr/reconstr of water/sewer lines or systems; (4) Dike/dam/stream-river bank </a:t>
          </a:r>
        </a:p>
        <a:p xmlns:a="http://schemas.openxmlformats.org/drawingml/2006/main">
          <a:r>
            <a:rPr lang="en-US" sz="800"/>
            <a:t>repairs; and (5) Rehab/reconstr of public facilities</a:t>
          </a:r>
        </a:p>
      </cdr:txBody>
    </cdr:sp>
  </cdr:relSizeAnchor>
  <cdr:relSizeAnchor xmlns:cdr="http://schemas.openxmlformats.org/drawingml/2006/chartDrawing">
    <cdr:from>
      <cdr:x>0.78676</cdr:x>
      <cdr:y>0.89942</cdr:y>
    </cdr:from>
    <cdr:to>
      <cdr:x>0.78676</cdr:x>
      <cdr:y>0.89942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44688" y="3381375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0.93774</cdr:y>
    </cdr:from>
    <cdr:to>
      <cdr:x>0.7706</cdr:x>
      <cdr:y>0.99415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429000"/>
          <a:ext cx="4229136" cy="207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DRGR Measure</a:t>
          </a:r>
          <a:r>
            <a:rPr lang="en-US" sz="800" baseline="0"/>
            <a:t> Types: (1) # of Permanent Jobs Created; and (2) # of Permanent Jobs Retained</a:t>
          </a:r>
          <a:endParaRPr lang="en-US" sz="800"/>
        </a:p>
      </cdr:txBody>
    </cdr:sp>
  </cdr:relSizeAnchor>
  <cdr:relSizeAnchor xmlns:cdr="http://schemas.openxmlformats.org/drawingml/2006/chartDrawing">
    <cdr:from>
      <cdr:x>0.78797</cdr:x>
      <cdr:y>0.89866</cdr:y>
    </cdr:from>
    <cdr:to>
      <cdr:x>0.78822</cdr:x>
      <cdr:y>0.89915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97063" y="33909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0.9095</cdr:y>
    </cdr:from>
    <cdr:to>
      <cdr:x>0</cdr:x>
      <cdr:y>0.90901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314700"/>
          <a:ext cx="5486400" cy="331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sz="800"/>
            <a:t>DRGR Activity Types: (1)</a:t>
          </a:r>
          <a:r>
            <a:rPr lang="en-US" sz="800" baseline="0"/>
            <a:t> Constr/Reconst of water/sewer lines or systems; (2) Dike/dam/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sz="800" baseline="0"/>
            <a:t>stream-river bank repairs; and (3) Rehab/Reconstr of a public improvement</a:t>
          </a:r>
          <a:endParaRPr lang="en-US" sz="800"/>
        </a:p>
      </cdr:txBody>
    </cdr:sp>
  </cdr:relSizeAnchor>
  <cdr:relSizeAnchor xmlns:cdr="http://schemas.openxmlformats.org/drawingml/2006/chartDrawing">
    <cdr:from>
      <cdr:x>0.78974</cdr:x>
      <cdr:y>0.89964</cdr:y>
    </cdr:from>
    <cdr:to>
      <cdr:x>0.78974</cdr:x>
      <cdr:y>0.90013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06588" y="33337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0.78041</cdr:x>
      <cdr:y>0.87452</cdr:y>
    </cdr:from>
    <cdr:to>
      <cdr:x>0.99135</cdr:x>
      <cdr:y>0.98698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419601" y="3200400"/>
          <a:ext cx="1189310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  <a:ea typeface="+mn-ea"/>
              <a:cs typeface="+mn-cs"/>
            </a:rPr>
            <a:t>Est. completion:</a:t>
          </a:r>
          <a:endParaRPr lang="en-US" sz="1000"/>
        </a:p>
        <a:p xmlns:a="http://schemas.openxmlformats.org/drawingml/2006/main">
          <a:pPr algn="r">
            <a:lnSpc>
              <a:spcPts val="1100"/>
            </a:lnSpc>
          </a:pPr>
          <a:r>
            <a:rPr lang="en-US" sz="1000"/>
            <a:t>07/2017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0.7876</cdr:x>
      <cdr:y>0.88616</cdr:y>
    </cdr:from>
    <cdr:to>
      <cdr:x>1</cdr:x>
      <cdr:y>0.99716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05325" y="32385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>
            <a:lnSpc>
              <a:spcPts val="1000"/>
            </a:lnSpc>
          </a:pPr>
          <a:r>
            <a:rPr lang="en-US" sz="1000"/>
            <a:t>02/2019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0.79502</cdr:x>
      <cdr:y>0.89934</cdr:y>
    </cdr:from>
    <cdr:to>
      <cdr:x>0.79502</cdr:x>
      <cdr:y>0.89983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914900" y="32766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0.79424</cdr:x>
      <cdr:y>0.89934</cdr:y>
    </cdr:from>
    <cdr:to>
      <cdr:x>0.79424</cdr:x>
      <cdr:y>0.89983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600575" y="33909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8</xdr:row>
      <xdr:rowOff>180975</xdr:rowOff>
    </xdr:from>
    <xdr:to>
      <xdr:col>2</xdr:col>
      <xdr:colOff>504825</xdr:colOff>
      <xdr:row>28</xdr:row>
      <xdr:rowOff>28575</xdr:rowOff>
    </xdr:to>
    <xdr:graphicFrame macro="">
      <xdr:nvGraphicFramePr>
        <xdr:cNvPr id="22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38</xdr:row>
      <xdr:rowOff>133350</xdr:rowOff>
    </xdr:from>
    <xdr:to>
      <xdr:col>2</xdr:col>
      <xdr:colOff>904875</xdr:colOff>
      <xdr:row>57</xdr:row>
      <xdr:rowOff>171450</xdr:rowOff>
    </xdr:to>
    <xdr:graphicFrame macro="">
      <xdr:nvGraphicFramePr>
        <xdr:cNvPr id="22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69</xdr:row>
      <xdr:rowOff>19050</xdr:rowOff>
    </xdr:from>
    <xdr:to>
      <xdr:col>2</xdr:col>
      <xdr:colOff>523875</xdr:colOff>
      <xdr:row>88</xdr:row>
      <xdr:rowOff>57150</xdr:rowOff>
    </xdr:to>
    <xdr:graphicFrame macro="">
      <xdr:nvGraphicFramePr>
        <xdr:cNvPr id="229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704850</xdr:colOff>
      <xdr:row>111</xdr:row>
      <xdr:rowOff>28575</xdr:rowOff>
    </xdr:from>
    <xdr:to>
      <xdr:col>2</xdr:col>
      <xdr:colOff>876300</xdr:colOff>
      <xdr:row>130</xdr:row>
      <xdr:rowOff>66675</xdr:rowOff>
    </xdr:to>
    <xdr:graphicFrame macro="">
      <xdr:nvGraphicFramePr>
        <xdr:cNvPr id="229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144</xdr:row>
      <xdr:rowOff>171450</xdr:rowOff>
    </xdr:from>
    <xdr:to>
      <xdr:col>2</xdr:col>
      <xdr:colOff>600075</xdr:colOff>
      <xdr:row>164</xdr:row>
      <xdr:rowOff>19050</xdr:rowOff>
    </xdr:to>
    <xdr:graphicFrame macro="">
      <xdr:nvGraphicFramePr>
        <xdr:cNvPr id="229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533400</xdr:colOff>
      <xdr:row>184</xdr:row>
      <xdr:rowOff>19050</xdr:rowOff>
    </xdr:from>
    <xdr:to>
      <xdr:col>2</xdr:col>
      <xdr:colOff>704850</xdr:colOff>
      <xdr:row>203</xdr:row>
      <xdr:rowOff>57150</xdr:rowOff>
    </xdr:to>
    <xdr:graphicFrame macro="">
      <xdr:nvGraphicFramePr>
        <xdr:cNvPr id="23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0.78999</cdr:x>
      <cdr:y>0.90021</cdr:y>
    </cdr:from>
    <cdr:to>
      <cdr:x>0.78999</cdr:x>
      <cdr:y>0.90142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29200" y="35242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0.78776</cdr:x>
      <cdr:y>0.89934</cdr:y>
    </cdr:from>
    <cdr:to>
      <cdr:x>0.78776</cdr:x>
      <cdr:y>0.90007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714875" y="3267075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0.78654</cdr:x>
      <cdr:y>0.89808</cdr:y>
    </cdr:from>
    <cdr:to>
      <cdr:x>0.78654</cdr:x>
      <cdr:y>0.89905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676775" y="35242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BA94"/>
  <sheetViews>
    <sheetView tabSelected="1" zoomScaleNormal="100" workbookViewId="0">
      <selection activeCell="T41" sqref="T41"/>
    </sheetView>
  </sheetViews>
  <sheetFormatPr defaultRowHeight="15" x14ac:dyDescent="0.25"/>
  <cols>
    <col min="1" max="1" width="26" customWidth="1"/>
    <col min="2" max="2" width="17.85546875" customWidth="1"/>
    <col min="3" max="3" width="16.42578125" customWidth="1"/>
    <col min="4" max="6" width="15.7109375" bestFit="1" customWidth="1"/>
    <col min="7" max="7" width="16.7109375" bestFit="1" customWidth="1"/>
    <col min="8" max="10" width="15.7109375" bestFit="1" customWidth="1"/>
    <col min="11" max="11" width="16.7109375" bestFit="1" customWidth="1"/>
    <col min="12" max="14" width="15.7109375" bestFit="1" customWidth="1"/>
    <col min="15" max="15" width="16.7109375" bestFit="1" customWidth="1"/>
    <col min="16" max="16" width="15.7109375" bestFit="1" customWidth="1"/>
    <col min="17" max="18" width="16.42578125" bestFit="1" customWidth="1"/>
    <col min="19" max="19" width="16.7109375" bestFit="1" customWidth="1"/>
    <col min="20" max="22" width="16.42578125" bestFit="1" customWidth="1"/>
    <col min="23" max="23" width="16.7109375" bestFit="1" customWidth="1"/>
    <col min="24" max="53" width="16.42578125" bestFit="1" customWidth="1"/>
  </cols>
  <sheetData>
    <row r="1" spans="1:29" ht="18.75" x14ac:dyDescent="0.3">
      <c r="A1" s="43"/>
    </row>
    <row r="2" spans="1:29" x14ac:dyDescent="0.25">
      <c r="A2" s="44"/>
    </row>
    <row r="3" spans="1:29" x14ac:dyDescent="0.25">
      <c r="A3" s="3" t="s">
        <v>0</v>
      </c>
      <c r="B3" s="17"/>
      <c r="C3" s="17" t="s">
        <v>32</v>
      </c>
      <c r="D3" s="17" t="s">
        <v>33</v>
      </c>
      <c r="E3" s="17" t="s">
        <v>34</v>
      </c>
      <c r="F3" s="17" t="s">
        <v>35</v>
      </c>
      <c r="G3" s="17" t="s">
        <v>36</v>
      </c>
      <c r="H3" s="17" t="s">
        <v>50</v>
      </c>
      <c r="I3" s="17" t="s">
        <v>51</v>
      </c>
      <c r="J3" s="17" t="s">
        <v>52</v>
      </c>
      <c r="K3" s="17" t="s">
        <v>53</v>
      </c>
      <c r="L3" s="17" t="s">
        <v>54</v>
      </c>
      <c r="M3" s="17" t="s">
        <v>55</v>
      </c>
      <c r="N3" s="17" t="s">
        <v>56</v>
      </c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</row>
    <row r="4" spans="1:29" x14ac:dyDescent="0.25">
      <c r="A4" t="s">
        <v>2</v>
      </c>
      <c r="B4" s="2">
        <f>SUM($B5:B5)</f>
        <v>0</v>
      </c>
      <c r="C4" s="2">
        <f>SUM($B5:C5)</f>
        <v>0</v>
      </c>
      <c r="D4" s="2">
        <f>SUM($B5:D5)</f>
        <v>0</v>
      </c>
      <c r="E4" s="2">
        <f>SUM($B5:E5)</f>
        <v>0</v>
      </c>
      <c r="F4" s="2">
        <f>SUM($B5:F5)</f>
        <v>0</v>
      </c>
      <c r="G4" s="2">
        <f>SUM($B5:G5)</f>
        <v>0</v>
      </c>
      <c r="H4" s="2">
        <f>SUM($B5:H5)</f>
        <v>0</v>
      </c>
      <c r="I4" s="2">
        <f>SUM($B5:I5)</f>
        <v>450000</v>
      </c>
      <c r="J4" s="2">
        <f>SUM($B5:J5)</f>
        <v>535000</v>
      </c>
      <c r="K4" s="2">
        <f>SUM($B5:K5)</f>
        <v>775000</v>
      </c>
      <c r="L4" s="48">
        <f>SUM($B5:L5)</f>
        <v>3175000</v>
      </c>
      <c r="M4" s="48">
        <f>L4+M5</f>
        <v>3385000</v>
      </c>
      <c r="N4" s="48">
        <v>4300000</v>
      </c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</row>
    <row r="5" spans="1:29" x14ac:dyDescent="0.25">
      <c r="A5" t="s">
        <v>39</v>
      </c>
      <c r="B5" s="21"/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450000</v>
      </c>
      <c r="J5" s="19">
        <v>85000</v>
      </c>
      <c r="K5" s="19">
        <v>240000</v>
      </c>
      <c r="L5" s="19">
        <v>2400000</v>
      </c>
      <c r="M5" s="19">
        <v>210000</v>
      </c>
      <c r="N5" s="19">
        <f>N4-M5</f>
        <v>4090000</v>
      </c>
      <c r="O5" s="49"/>
      <c r="P5" s="49"/>
      <c r="Q5" s="49"/>
      <c r="R5" s="49"/>
      <c r="S5" s="49"/>
      <c r="T5" s="49"/>
      <c r="U5" s="49"/>
      <c r="V5" s="49"/>
      <c r="W5" s="49"/>
      <c r="X5" s="47"/>
      <c r="Y5" s="47"/>
      <c r="Z5" s="47"/>
      <c r="AA5" s="47"/>
      <c r="AB5" s="47"/>
      <c r="AC5" s="47"/>
    </row>
    <row r="6" spans="1:29" x14ac:dyDescent="0.25">
      <c r="A6" t="s">
        <v>3</v>
      </c>
      <c r="B6" s="2">
        <f>SUM($B7:B7)</f>
        <v>0</v>
      </c>
      <c r="C6" s="30">
        <f>SUM($B7:C7)</f>
        <v>0</v>
      </c>
      <c r="D6" s="30">
        <f>SUM($B7:D7)</f>
        <v>0</v>
      </c>
      <c r="E6" s="30">
        <f>SUM($B7:E7)</f>
        <v>0</v>
      </c>
      <c r="F6" s="30">
        <f>SUM($B7:F7)</f>
        <v>0</v>
      </c>
      <c r="G6" s="30">
        <f>SUM($B7:G7)</f>
        <v>0</v>
      </c>
      <c r="H6" s="30">
        <f>SUM($B7:H7)</f>
        <v>464460.4</v>
      </c>
      <c r="I6" s="30">
        <f>SUM($B7:I7)</f>
        <v>549090.42000000004</v>
      </c>
      <c r="J6" s="30">
        <f>SUM($B7:J7)</f>
        <v>792154.91</v>
      </c>
      <c r="K6" s="30">
        <f>SUM($B7:K7)</f>
        <v>3335037.5900000003</v>
      </c>
      <c r="L6" s="30">
        <f>SUM($B7:L7)</f>
        <v>3549160.43</v>
      </c>
      <c r="M6" s="30">
        <f>SUM($B7:M7)</f>
        <v>3642450.43</v>
      </c>
      <c r="N6" s="30">
        <f>SUM($B7:N7)</f>
        <v>3600437.54</v>
      </c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ht="30" x14ac:dyDescent="0.25">
      <c r="A7" s="23" t="s">
        <v>38</v>
      </c>
      <c r="B7" s="2">
        <v>0</v>
      </c>
      <c r="C7" s="30"/>
      <c r="D7" s="30"/>
      <c r="E7" s="30"/>
      <c r="F7" s="30"/>
      <c r="G7" s="30"/>
      <c r="H7" s="30">
        <v>464460.4</v>
      </c>
      <c r="I7" s="30">
        <v>84630.02</v>
      </c>
      <c r="J7" s="30">
        <v>243064.49</v>
      </c>
      <c r="K7" s="30">
        <v>2542882.6800000002</v>
      </c>
      <c r="L7" s="30">
        <v>214122.84</v>
      </c>
      <c r="M7" s="30">
        <v>93290</v>
      </c>
      <c r="N7" s="30">
        <v>-42012.89</v>
      </c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10"/>
      <c r="AA7" s="10"/>
      <c r="AB7" s="10"/>
      <c r="AC7" s="10"/>
    </row>
    <row r="9" spans="1:29" x14ac:dyDescent="0.25">
      <c r="K9" s="48"/>
    </row>
    <row r="10" spans="1:29" x14ac:dyDescent="0.25">
      <c r="L10" s="48"/>
      <c r="T10" s="48"/>
    </row>
    <row r="11" spans="1:29" x14ac:dyDescent="0.25">
      <c r="L11" s="48"/>
    </row>
    <row r="12" spans="1:29" x14ac:dyDescent="0.25">
      <c r="G12" t="s">
        <v>58</v>
      </c>
      <c r="K12" t="s">
        <v>59</v>
      </c>
    </row>
    <row r="31" spans="1:33" x14ac:dyDescent="0.25">
      <c r="A31" s="3" t="s">
        <v>49</v>
      </c>
      <c r="B31" s="17"/>
      <c r="C31" s="17" t="s">
        <v>32</v>
      </c>
      <c r="D31" s="17" t="s">
        <v>33</v>
      </c>
      <c r="E31" s="17" t="s">
        <v>34</v>
      </c>
      <c r="F31" s="17" t="s">
        <v>35</v>
      </c>
      <c r="G31" s="17" t="s">
        <v>36</v>
      </c>
      <c r="H31" s="17" t="s">
        <v>50</v>
      </c>
      <c r="I31" s="17" t="s">
        <v>51</v>
      </c>
      <c r="J31" s="17" t="s">
        <v>52</v>
      </c>
      <c r="K31" s="17" t="s">
        <v>53</v>
      </c>
      <c r="L31" s="17" t="s">
        <v>54</v>
      </c>
      <c r="M31" s="17" t="s">
        <v>55</v>
      </c>
      <c r="N31" s="17" t="s">
        <v>56</v>
      </c>
      <c r="O31" s="17" t="s">
        <v>57</v>
      </c>
      <c r="P31" s="17" t="s">
        <v>60</v>
      </c>
      <c r="Q31" s="17" t="s">
        <v>61</v>
      </c>
      <c r="R31" s="17" t="s">
        <v>62</v>
      </c>
      <c r="S31" s="17" t="s">
        <v>63</v>
      </c>
      <c r="T31" s="17" t="s">
        <v>64</v>
      </c>
      <c r="U31" s="17" t="s">
        <v>66</v>
      </c>
      <c r="V31" s="17" t="s">
        <v>67</v>
      </c>
      <c r="W31" s="17" t="s">
        <v>68</v>
      </c>
      <c r="X31" s="17" t="s">
        <v>69</v>
      </c>
      <c r="Y31" s="17" t="s">
        <v>70</v>
      </c>
      <c r="Z31" s="17" t="s">
        <v>71</v>
      </c>
      <c r="AA31" s="17" t="s">
        <v>72</v>
      </c>
      <c r="AB31" s="17" t="s">
        <v>73</v>
      </c>
      <c r="AC31" s="17" t="s">
        <v>74</v>
      </c>
      <c r="AD31" s="17" t="s">
        <v>75</v>
      </c>
      <c r="AE31" s="17" t="s">
        <v>76</v>
      </c>
      <c r="AF31" s="17" t="s">
        <v>77</v>
      </c>
      <c r="AG31" s="17" t="s">
        <v>78</v>
      </c>
    </row>
    <row r="32" spans="1:33" x14ac:dyDescent="0.25">
      <c r="A32" t="s">
        <v>2</v>
      </c>
      <c r="B32" s="2">
        <f>SUM($B33:B33)</f>
        <v>0</v>
      </c>
      <c r="C32" s="2">
        <f>SUM($B33:C33)</f>
        <v>0</v>
      </c>
      <c r="D32" s="2">
        <f>SUM($B33:D33)</f>
        <v>0</v>
      </c>
      <c r="E32" s="2">
        <f>SUM($B33:E33)</f>
        <v>340000</v>
      </c>
      <c r="F32" s="2">
        <f>SUM($B33:F33)</f>
        <v>570000</v>
      </c>
      <c r="G32" s="2">
        <f>SUM($B33:G33)</f>
        <v>570000</v>
      </c>
      <c r="H32" s="2">
        <f>SUM($B33:H33)</f>
        <v>1570000</v>
      </c>
      <c r="I32" s="2">
        <f>SUM($B33:I33)</f>
        <v>5570000</v>
      </c>
      <c r="J32" s="2">
        <f>SUM($B33:J33)</f>
        <v>9870000</v>
      </c>
      <c r="K32" s="2">
        <f>SUM($B33:K33)</f>
        <v>28354625</v>
      </c>
      <c r="L32" s="2">
        <f>SUM($B33:L33)</f>
        <v>33408609</v>
      </c>
      <c r="M32" s="48">
        <f>SUM($B33:M33)</f>
        <v>38258609</v>
      </c>
      <c r="N32" s="48">
        <f>SUM($B33:N33)</f>
        <v>43819119</v>
      </c>
      <c r="O32" s="48">
        <f>SUM($B33:O33)</f>
        <v>45463936</v>
      </c>
      <c r="P32" s="48">
        <f>SUM($B33:P33)</f>
        <v>47108753</v>
      </c>
      <c r="Q32" s="48">
        <f>SUM($B33:Q33)</f>
        <v>48753570</v>
      </c>
      <c r="R32" s="48">
        <f>SUM($B33:R33)</f>
        <v>50398387</v>
      </c>
      <c r="S32" s="48">
        <f>SUM($B33:S33)</f>
        <v>52043204</v>
      </c>
      <c r="T32" s="48">
        <f>SUM($B33:T33)</f>
        <v>53688021</v>
      </c>
      <c r="U32" s="48">
        <f>SUM($B33:U33)</f>
        <v>54021394</v>
      </c>
      <c r="V32" s="48">
        <f>SUM($B33:V33)</f>
        <v>54354767</v>
      </c>
      <c r="W32" s="48">
        <f>SUM($B33:W33)</f>
        <v>54688140</v>
      </c>
      <c r="X32" s="48">
        <f>SUM($B33:X33)</f>
        <v>55021513</v>
      </c>
      <c r="Y32" s="48">
        <f>SUM($B33:Y33)</f>
        <v>55354886</v>
      </c>
      <c r="Z32" s="48">
        <f>SUM($B33:Z33)</f>
        <v>55688259</v>
      </c>
      <c r="AA32" s="48">
        <f>SUM($B33:AA33)</f>
        <v>56021632</v>
      </c>
      <c r="AB32" s="48">
        <f>SUM($B33:AB33)</f>
        <v>56355005</v>
      </c>
      <c r="AC32" s="48">
        <f>SUM($B33:AC33)</f>
        <v>56688378</v>
      </c>
      <c r="AD32" s="48">
        <f>SUM($B33:AD33)</f>
        <v>57021751</v>
      </c>
      <c r="AE32" s="48">
        <f>SUM($B33:AE33)</f>
        <v>57355124</v>
      </c>
      <c r="AF32" s="48">
        <f>SUM($B33:AF33)</f>
        <v>57688497</v>
      </c>
      <c r="AG32" s="48">
        <f>SUM($B33:AG33)</f>
        <v>58021870</v>
      </c>
    </row>
    <row r="33" spans="1:53" x14ac:dyDescent="0.25">
      <c r="A33" t="s">
        <v>39</v>
      </c>
      <c r="B33" s="21">
        <v>0</v>
      </c>
      <c r="C33" s="19">
        <v>0</v>
      </c>
      <c r="D33" s="19">
        <v>0</v>
      </c>
      <c r="E33" s="19">
        <v>340000</v>
      </c>
      <c r="F33" s="19">
        <v>230000</v>
      </c>
      <c r="G33" s="19">
        <v>0</v>
      </c>
      <c r="H33" s="19">
        <v>1000000</v>
      </c>
      <c r="I33" s="19">
        <v>4000000</v>
      </c>
      <c r="J33" s="19">
        <v>4300000</v>
      </c>
      <c r="K33" s="19">
        <f>4505655+13978970</f>
        <v>18484625</v>
      </c>
      <c r="L33" s="19">
        <v>5053984</v>
      </c>
      <c r="M33" s="19">
        <v>4850000</v>
      </c>
      <c r="N33" s="19">
        <v>5560510</v>
      </c>
      <c r="O33" s="19">
        <f>333373+1311444</f>
        <v>1644817</v>
      </c>
      <c r="P33" s="19">
        <f t="shared" ref="P33:T33" si="0">333373+1311444</f>
        <v>1644817</v>
      </c>
      <c r="Q33" s="19">
        <f t="shared" si="0"/>
        <v>1644817</v>
      </c>
      <c r="R33" s="19">
        <f t="shared" si="0"/>
        <v>1644817</v>
      </c>
      <c r="S33" s="19">
        <f t="shared" si="0"/>
        <v>1644817</v>
      </c>
      <c r="T33" s="19">
        <f t="shared" si="0"/>
        <v>1644817</v>
      </c>
      <c r="U33" s="19">
        <v>333373</v>
      </c>
      <c r="V33" s="19">
        <v>333373</v>
      </c>
      <c r="W33" s="19">
        <v>333373</v>
      </c>
      <c r="X33" s="19">
        <v>333373</v>
      </c>
      <c r="Y33" s="19">
        <v>333373</v>
      </c>
      <c r="Z33" s="19">
        <v>333373</v>
      </c>
      <c r="AA33" s="19">
        <v>333373</v>
      </c>
      <c r="AB33" s="19">
        <v>333373</v>
      </c>
      <c r="AC33" s="19">
        <v>333373</v>
      </c>
      <c r="AD33" s="19">
        <v>333373</v>
      </c>
      <c r="AE33" s="19">
        <v>333373</v>
      </c>
      <c r="AF33" s="19">
        <v>333373</v>
      </c>
      <c r="AG33" s="19">
        <v>333373</v>
      </c>
    </row>
    <row r="34" spans="1:53" x14ac:dyDescent="0.25">
      <c r="A34" t="s">
        <v>3</v>
      </c>
      <c r="B34" s="2">
        <f>SUM($B35:B35)</f>
        <v>0</v>
      </c>
      <c r="C34" s="30">
        <f>SUM($B35:C35)</f>
        <v>0</v>
      </c>
      <c r="D34" s="30">
        <f>SUM($B35:D35)</f>
        <v>0</v>
      </c>
      <c r="E34" s="30">
        <f>SUM($B35:E35)</f>
        <v>564286.16</v>
      </c>
      <c r="F34" s="30">
        <f>SUM($B35:F35)</f>
        <v>564286.16</v>
      </c>
      <c r="G34" s="30">
        <f>SUM($B35:G35)</f>
        <v>564286.16</v>
      </c>
      <c r="H34" s="30">
        <f>SUM($B35:H35)</f>
        <v>3780406.49</v>
      </c>
      <c r="I34" s="30">
        <f>SUM($B35:I35)</f>
        <v>7381896.2200000007</v>
      </c>
      <c r="J34" s="30">
        <f>SUM($B35:J35)</f>
        <v>17520805.240000002</v>
      </c>
      <c r="K34" s="30">
        <f>SUM($B35:K35)</f>
        <v>25326915.600000001</v>
      </c>
      <c r="L34" s="30">
        <f>SUM($B35:L35)</f>
        <v>37249434.560000002</v>
      </c>
      <c r="M34" s="30">
        <f>SUM($B35:M35)</f>
        <v>39994594.5</v>
      </c>
      <c r="N34" s="30">
        <f>SUM($B35:N35)</f>
        <v>44076718.130000003</v>
      </c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53" ht="30" x14ac:dyDescent="0.25">
      <c r="A35" s="23" t="s">
        <v>38</v>
      </c>
      <c r="B35" s="21">
        <v>0</v>
      </c>
      <c r="C35" s="32"/>
      <c r="D35" s="32">
        <v>0</v>
      </c>
      <c r="E35" s="30">
        <v>564286.16</v>
      </c>
      <c r="F35" s="32">
        <v>0</v>
      </c>
      <c r="G35" s="32">
        <v>0</v>
      </c>
      <c r="H35" s="30">
        <v>3216120.33</v>
      </c>
      <c r="I35" s="32">
        <v>3601489.73</v>
      </c>
      <c r="J35" s="32">
        <v>10138909.02</v>
      </c>
      <c r="K35" s="30">
        <v>7806110.3600000003</v>
      </c>
      <c r="L35" s="32">
        <v>11922518.960000001</v>
      </c>
      <c r="M35" s="32">
        <v>2745159.94</v>
      </c>
      <c r="N35" s="32">
        <v>4082123.63</v>
      </c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x14ac:dyDescent="0.25">
      <c r="I36" s="48"/>
      <c r="M36" t="s">
        <v>59</v>
      </c>
    </row>
    <row r="37" spans="1:53" x14ac:dyDescent="0.25">
      <c r="H37" s="48"/>
      <c r="L37" s="48"/>
      <c r="M37" s="48"/>
      <c r="T37" s="48"/>
    </row>
    <row r="38" spans="1:53" x14ac:dyDescent="0.25">
      <c r="G38" s="54"/>
    </row>
    <row r="40" spans="1:53" x14ac:dyDescent="0.25">
      <c r="G40" t="s">
        <v>58</v>
      </c>
    </row>
    <row r="42" spans="1:53" x14ac:dyDescent="0.25">
      <c r="M42" s="48"/>
    </row>
    <row r="45" spans="1:53" x14ac:dyDescent="0.25">
      <c r="G45" s="46"/>
      <c r="H45" s="46"/>
      <c r="I45" s="46"/>
      <c r="J45" s="46"/>
      <c r="K45" s="46"/>
    </row>
    <row r="46" spans="1:53" x14ac:dyDescent="0.25">
      <c r="G46" s="47"/>
      <c r="H46" s="47"/>
      <c r="I46" s="47"/>
      <c r="J46" s="47"/>
      <c r="K46" s="47"/>
    </row>
    <row r="47" spans="1:53" x14ac:dyDescent="0.25">
      <c r="G47" s="49"/>
      <c r="H47" s="49"/>
      <c r="I47" s="49"/>
      <c r="J47" s="49"/>
      <c r="K47" s="49"/>
    </row>
    <row r="60" spans="1:33" x14ac:dyDescent="0.25">
      <c r="A60" s="3" t="s">
        <v>1</v>
      </c>
      <c r="B60" s="17"/>
      <c r="C60" s="17" t="s">
        <v>32</v>
      </c>
      <c r="D60" s="17" t="s">
        <v>33</v>
      </c>
      <c r="E60" s="17" t="s">
        <v>34</v>
      </c>
      <c r="F60" s="17" t="s">
        <v>35</v>
      </c>
      <c r="G60" s="17" t="s">
        <v>36</v>
      </c>
      <c r="H60" s="17" t="s">
        <v>50</v>
      </c>
      <c r="I60" s="17" t="s">
        <v>51</v>
      </c>
      <c r="J60" s="17" t="s">
        <v>52</v>
      </c>
      <c r="K60" s="17" t="s">
        <v>53</v>
      </c>
      <c r="L60" s="17" t="s">
        <v>54</v>
      </c>
      <c r="M60" s="17" t="s">
        <v>55</v>
      </c>
      <c r="N60" s="17" t="s">
        <v>56</v>
      </c>
      <c r="O60" s="17" t="s">
        <v>57</v>
      </c>
      <c r="P60" s="17" t="s">
        <v>60</v>
      </c>
      <c r="Q60" s="17" t="s">
        <v>61</v>
      </c>
      <c r="R60" s="17" t="s">
        <v>62</v>
      </c>
      <c r="S60" s="17" t="s">
        <v>63</v>
      </c>
      <c r="T60" s="17" t="s">
        <v>64</v>
      </c>
      <c r="U60" s="17" t="s">
        <v>66</v>
      </c>
      <c r="V60" s="17" t="s">
        <v>67</v>
      </c>
      <c r="W60" s="17" t="s">
        <v>68</v>
      </c>
      <c r="X60" s="17" t="s">
        <v>69</v>
      </c>
      <c r="Y60" s="17" t="s">
        <v>70</v>
      </c>
      <c r="Z60" s="17" t="s">
        <v>71</v>
      </c>
      <c r="AA60" s="17" t="s">
        <v>72</v>
      </c>
      <c r="AB60" s="17" t="s">
        <v>73</v>
      </c>
      <c r="AC60" s="17" t="s">
        <v>74</v>
      </c>
      <c r="AD60" s="17" t="s">
        <v>75</v>
      </c>
      <c r="AE60" s="17" t="s">
        <v>76</v>
      </c>
      <c r="AF60" s="17" t="s">
        <v>77</v>
      </c>
      <c r="AG60" s="17" t="s">
        <v>78</v>
      </c>
    </row>
    <row r="61" spans="1:33" x14ac:dyDescent="0.25">
      <c r="A61" t="s">
        <v>2</v>
      </c>
      <c r="B61" s="2">
        <f>SUM($B62:B62)</f>
        <v>0</v>
      </c>
      <c r="C61" s="2">
        <f>SUM($B62:C62)</f>
        <v>0</v>
      </c>
      <c r="D61" s="2">
        <f>SUM($B62:D62)</f>
        <v>0</v>
      </c>
      <c r="E61" s="2">
        <f>SUM($B62:E62)</f>
        <v>0</v>
      </c>
      <c r="F61" s="2">
        <f>SUM($B62:F62)</f>
        <v>0</v>
      </c>
      <c r="G61" s="2">
        <f>SUM($B62:G62)</f>
        <v>0</v>
      </c>
      <c r="H61" s="2">
        <f>SUM($B62:H62)</f>
        <v>100000</v>
      </c>
      <c r="I61" s="2">
        <f>SUM($B62:I62)</f>
        <v>250000</v>
      </c>
      <c r="J61" s="2">
        <f>SUM($B62:J62)</f>
        <v>367000</v>
      </c>
      <c r="K61" s="2">
        <f>SUM($B62:K62)</f>
        <v>487000</v>
      </c>
      <c r="L61" s="48">
        <f>SUM($B62:L62)</f>
        <v>637000</v>
      </c>
      <c r="M61" s="48">
        <f>SUM($B62:M62)</f>
        <v>667000</v>
      </c>
      <c r="N61" s="48">
        <f>SUM($B62:N62)</f>
        <v>667000</v>
      </c>
      <c r="O61" s="48">
        <f>SUM($B62:O62)</f>
        <v>697000</v>
      </c>
      <c r="P61" s="48">
        <f>SUM($B62:P62)</f>
        <v>700118.16</v>
      </c>
      <c r="Q61" s="48">
        <f>SUM($B62:Q62)</f>
        <v>703236.32000000007</v>
      </c>
      <c r="R61" s="48">
        <f>SUM($B62:R62)</f>
        <v>706354.4800000001</v>
      </c>
      <c r="S61" s="48">
        <f>SUM($B62:S62)</f>
        <v>709472.64000000013</v>
      </c>
      <c r="T61" s="48">
        <f>SUM($B62:T62)</f>
        <v>712590.80000000016</v>
      </c>
      <c r="U61" s="48">
        <f>SUM($B62:U62)</f>
        <v>715708.9600000002</v>
      </c>
      <c r="V61" s="48">
        <f>SUM($B62:V62)</f>
        <v>718827.12000000023</v>
      </c>
      <c r="W61" s="48">
        <f>SUM($B62:W62)</f>
        <v>721945.28000000026</v>
      </c>
      <c r="X61" s="48">
        <f>SUM($B62:X62)</f>
        <v>725063.44000000029</v>
      </c>
      <c r="Y61" s="48">
        <f>SUM($B62:Y62)</f>
        <v>728181.60000000033</v>
      </c>
      <c r="Z61" s="48">
        <f>SUM($B62:Z62)</f>
        <v>731299.76000000036</v>
      </c>
      <c r="AA61" s="48">
        <f>SUM($B62:AA62)</f>
        <v>734417.92000000039</v>
      </c>
      <c r="AB61" s="48">
        <f>SUM($B62:AB62)</f>
        <v>737536.08000000042</v>
      </c>
      <c r="AC61" s="48">
        <f>SUM($B62:AC62)</f>
        <v>740654.24000000046</v>
      </c>
      <c r="AD61" s="48">
        <f>SUM($B62:AD62)</f>
        <v>743772.40000000049</v>
      </c>
      <c r="AE61" s="48">
        <f>SUM($B62:AE62)</f>
        <v>746890.56000000052</v>
      </c>
      <c r="AF61" s="48">
        <f>SUM($B62:AF62)</f>
        <v>750008.72000000055</v>
      </c>
      <c r="AG61" s="48">
        <f>SUM($B62:AG62)</f>
        <v>753126.88000000059</v>
      </c>
    </row>
    <row r="62" spans="1:33" x14ac:dyDescent="0.25">
      <c r="A62" t="s">
        <v>39</v>
      </c>
      <c r="B62" s="21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100000</v>
      </c>
      <c r="I62" s="19">
        <v>150000</v>
      </c>
      <c r="J62" s="19">
        <v>117000</v>
      </c>
      <c r="K62" s="19">
        <v>120000</v>
      </c>
      <c r="L62" s="19">
        <v>150000</v>
      </c>
      <c r="M62" s="19">
        <v>30000</v>
      </c>
      <c r="N62" s="19">
        <v>0</v>
      </c>
      <c r="O62" s="19">
        <v>30000</v>
      </c>
      <c r="P62" s="19">
        <v>3118.16</v>
      </c>
      <c r="Q62" s="19">
        <v>3118.16</v>
      </c>
      <c r="R62" s="19">
        <v>3118.16</v>
      </c>
      <c r="S62" s="19">
        <v>3118.16</v>
      </c>
      <c r="T62" s="19">
        <v>3118.16</v>
      </c>
      <c r="U62" s="19">
        <v>3118.16</v>
      </c>
      <c r="V62" s="19">
        <v>3118.16</v>
      </c>
      <c r="W62" s="19">
        <v>3118.16</v>
      </c>
      <c r="X62" s="19">
        <v>3118.16</v>
      </c>
      <c r="Y62" s="19">
        <v>3118.16</v>
      </c>
      <c r="Z62" s="19">
        <v>3118.16</v>
      </c>
      <c r="AA62" s="19">
        <v>3118.16</v>
      </c>
      <c r="AB62" s="19">
        <v>3118.16</v>
      </c>
      <c r="AC62" s="19">
        <v>3118.16</v>
      </c>
      <c r="AD62" s="19">
        <v>3118.16</v>
      </c>
      <c r="AE62" s="19">
        <v>3118.16</v>
      </c>
      <c r="AF62" s="19">
        <v>3118.16</v>
      </c>
      <c r="AG62" s="19">
        <v>3118.16</v>
      </c>
    </row>
    <row r="63" spans="1:33" x14ac:dyDescent="0.25">
      <c r="A63" t="s">
        <v>3</v>
      </c>
      <c r="B63" s="2">
        <f>SUM($B64:B64)</f>
        <v>0</v>
      </c>
      <c r="C63" s="30">
        <f>SUM($B64:C64)</f>
        <v>0</v>
      </c>
      <c r="D63" s="30">
        <f>SUM($B64:D64)</f>
        <v>0</v>
      </c>
      <c r="E63" s="30">
        <f>SUM($B64:E64)</f>
        <v>0</v>
      </c>
      <c r="F63" s="30">
        <f>SUM($B64:F64)</f>
        <v>0</v>
      </c>
      <c r="G63" s="30">
        <f>SUM($B64:G64)</f>
        <v>0</v>
      </c>
      <c r="H63" s="30">
        <f>SUM($B64:H64)</f>
        <v>163305.74</v>
      </c>
      <c r="I63" s="30">
        <f>SUM($B64:I64)</f>
        <v>176926.31999999998</v>
      </c>
      <c r="J63" s="30">
        <f>SUM($B64:J64)</f>
        <v>302512.83999999997</v>
      </c>
      <c r="K63" s="30">
        <f>SUM($B64:K64)</f>
        <v>512360.91</v>
      </c>
      <c r="L63" s="30">
        <f>SUM($B64:L64)</f>
        <v>543877.97</v>
      </c>
      <c r="M63" s="30">
        <f>SUM($B64:M64)</f>
        <v>543877.97</v>
      </c>
      <c r="N63" s="30">
        <f>SUM($B64:N64)</f>
        <v>497482.92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ht="30" x14ac:dyDescent="0.25">
      <c r="A64" s="23" t="s">
        <v>38</v>
      </c>
      <c r="B64" s="21">
        <v>0</v>
      </c>
      <c r="C64" s="31"/>
      <c r="D64" s="31"/>
      <c r="E64" s="31"/>
      <c r="F64" s="31"/>
      <c r="G64" s="31"/>
      <c r="H64" s="31">
        <v>163305.74</v>
      </c>
      <c r="I64" s="31">
        <v>13620.58</v>
      </c>
      <c r="J64" s="31">
        <v>125586.52</v>
      </c>
      <c r="K64" s="31">
        <v>209848.07</v>
      </c>
      <c r="L64" s="30">
        <v>31517.06</v>
      </c>
      <c r="M64" s="30">
        <v>0</v>
      </c>
      <c r="N64" s="30">
        <v>-46395.05</v>
      </c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</row>
    <row r="66" spans="8:13" x14ac:dyDescent="0.25">
      <c r="M66" s="48"/>
    </row>
    <row r="67" spans="8:13" x14ac:dyDescent="0.25">
      <c r="H67" t="s">
        <v>59</v>
      </c>
    </row>
    <row r="68" spans="8:13" x14ac:dyDescent="0.25">
      <c r="I68" s="53"/>
      <c r="M68" s="48"/>
    </row>
    <row r="72" spans="8:13" x14ac:dyDescent="0.25">
      <c r="H72" s="2"/>
    </row>
    <row r="90" spans="1:29" x14ac:dyDescent="0.25">
      <c r="A90" s="3" t="s">
        <v>4</v>
      </c>
      <c r="B90" s="17"/>
      <c r="C90" s="17" t="s">
        <v>32</v>
      </c>
      <c r="D90" s="17" t="s">
        <v>33</v>
      </c>
      <c r="E90" s="17" t="s">
        <v>34</v>
      </c>
      <c r="F90" s="17" t="s">
        <v>35</v>
      </c>
      <c r="G90" s="17" t="s">
        <v>36</v>
      </c>
      <c r="H90" s="17" t="s">
        <v>50</v>
      </c>
      <c r="I90" s="17" t="s">
        <v>51</v>
      </c>
      <c r="J90" s="17" t="s">
        <v>52</v>
      </c>
      <c r="K90" s="17" t="s">
        <v>53</v>
      </c>
      <c r="L90" s="17" t="s">
        <v>54</v>
      </c>
      <c r="M90" s="17" t="s">
        <v>55</v>
      </c>
      <c r="N90" s="17" t="s">
        <v>56</v>
      </c>
      <c r="O90" s="17" t="s">
        <v>57</v>
      </c>
      <c r="P90" s="17" t="s">
        <v>60</v>
      </c>
      <c r="Q90" s="17" t="s">
        <v>61</v>
      </c>
      <c r="R90" s="17" t="s">
        <v>62</v>
      </c>
      <c r="S90" s="17" t="s">
        <v>63</v>
      </c>
      <c r="T90" s="17" t="s">
        <v>65</v>
      </c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25">
      <c r="A91" t="s">
        <v>2</v>
      </c>
      <c r="B91" s="2">
        <f>SUM($B92:B92)</f>
        <v>0</v>
      </c>
      <c r="C91" s="2">
        <f>SUM($B92:C92)</f>
        <v>0</v>
      </c>
      <c r="D91" s="2">
        <f>SUM($B92:D92)</f>
        <v>0</v>
      </c>
      <c r="E91" s="2">
        <f>SUM($B92:E92)</f>
        <v>340000</v>
      </c>
      <c r="F91" s="2">
        <f>SUM($B92:F92)</f>
        <v>570000</v>
      </c>
      <c r="G91" s="2">
        <f>SUM($B92:G92)</f>
        <v>570000</v>
      </c>
      <c r="H91" s="2">
        <f>SUM($B92:H92)</f>
        <v>1670000</v>
      </c>
      <c r="I91" s="2">
        <f>SUM($B92:I92)</f>
        <v>6270000</v>
      </c>
      <c r="J91" s="2">
        <f>SUM($B92:J92)</f>
        <v>10772000</v>
      </c>
      <c r="K91" s="2">
        <f>SUM($B92:K92)</f>
        <v>29616625</v>
      </c>
      <c r="L91" s="2">
        <f t="shared" ref="L91:S91" si="1">M61+M32+K4</f>
        <v>39700609</v>
      </c>
      <c r="M91" s="48">
        <f t="shared" si="1"/>
        <v>47661119</v>
      </c>
      <c r="N91" s="48">
        <f t="shared" si="1"/>
        <v>49545936</v>
      </c>
      <c r="O91" s="48">
        <f t="shared" si="1"/>
        <v>52108871.159999996</v>
      </c>
      <c r="P91" s="48">
        <f t="shared" si="1"/>
        <v>49456806.32</v>
      </c>
      <c r="Q91" s="48">
        <f t="shared" si="1"/>
        <v>51104741.479999997</v>
      </c>
      <c r="R91" s="48">
        <f t="shared" si="1"/>
        <v>52752676.640000001</v>
      </c>
      <c r="S91" s="48">
        <f t="shared" si="1"/>
        <v>54400611.799999997</v>
      </c>
      <c r="T91" s="48">
        <v>63075000</v>
      </c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t="s">
        <v>39</v>
      </c>
      <c r="B92" s="21">
        <f>SUM(B62,B33,B5)</f>
        <v>0</v>
      </c>
      <c r="C92" s="20">
        <f t="shared" ref="C92:T92" si="2">SUM(C62,C33,C5)</f>
        <v>0</v>
      </c>
      <c r="D92" s="20">
        <f t="shared" si="2"/>
        <v>0</v>
      </c>
      <c r="E92" s="20">
        <f t="shared" si="2"/>
        <v>340000</v>
      </c>
      <c r="F92" s="20">
        <f t="shared" si="2"/>
        <v>230000</v>
      </c>
      <c r="G92" s="20">
        <f t="shared" si="2"/>
        <v>0</v>
      </c>
      <c r="H92" s="20">
        <f t="shared" si="2"/>
        <v>1100000</v>
      </c>
      <c r="I92" s="20">
        <f t="shared" si="2"/>
        <v>4600000</v>
      </c>
      <c r="J92" s="20">
        <f t="shared" si="2"/>
        <v>4502000</v>
      </c>
      <c r="K92" s="20">
        <f t="shared" si="2"/>
        <v>18844625</v>
      </c>
      <c r="L92" s="20">
        <f t="shared" si="2"/>
        <v>7603984</v>
      </c>
      <c r="M92" s="20">
        <f t="shared" si="2"/>
        <v>5090000</v>
      </c>
      <c r="N92" s="20">
        <f t="shared" si="2"/>
        <v>9650510</v>
      </c>
      <c r="O92" s="20">
        <f t="shared" si="2"/>
        <v>1674817</v>
      </c>
      <c r="P92" s="20">
        <f t="shared" si="2"/>
        <v>1647935.16</v>
      </c>
      <c r="Q92" s="20">
        <f t="shared" si="2"/>
        <v>1647935.16</v>
      </c>
      <c r="R92" s="20">
        <f t="shared" si="2"/>
        <v>1647935.16</v>
      </c>
      <c r="S92" s="20">
        <f t="shared" si="2"/>
        <v>1647935.16</v>
      </c>
      <c r="T92" s="20">
        <f t="shared" si="2"/>
        <v>1647935.16</v>
      </c>
      <c r="U92" s="20"/>
      <c r="V92" s="20"/>
      <c r="W92" s="20"/>
      <c r="X92" s="20"/>
      <c r="Y92" s="20"/>
      <c r="Z92" s="20"/>
      <c r="AA92" s="20"/>
      <c r="AB92" s="20"/>
      <c r="AC92" s="20"/>
    </row>
    <row r="93" spans="1:29" x14ac:dyDescent="0.25">
      <c r="A93" t="s">
        <v>3</v>
      </c>
      <c r="B93" s="2">
        <f>SUM($B94:B94)</f>
        <v>0</v>
      </c>
      <c r="C93" s="30">
        <f>SUM($B94:C94)</f>
        <v>0</v>
      </c>
      <c r="D93" s="30">
        <f>SUM($B94:D94)</f>
        <v>0</v>
      </c>
      <c r="E93" s="30">
        <f>SUM($B94:E94)</f>
        <v>564286.16</v>
      </c>
      <c r="F93" s="30">
        <f>SUM($B94:F94)</f>
        <v>1128572.1600000001</v>
      </c>
      <c r="G93" s="30">
        <v>0</v>
      </c>
      <c r="H93" s="30">
        <f>SUM($B94:H94)</f>
        <v>4972458.6300000008</v>
      </c>
      <c r="I93" s="30">
        <f>SUM($B94:I94)</f>
        <v>8672198.9600000009</v>
      </c>
      <c r="J93" s="30">
        <f>SUM($B94:J94)</f>
        <v>19179758.990000002</v>
      </c>
      <c r="K93" s="30">
        <f>SUM($B94:K94)</f>
        <v>29738600.100000001</v>
      </c>
      <c r="L93" s="30">
        <f>K93+L94</f>
        <v>41906758.960000001</v>
      </c>
      <c r="M93" s="30">
        <f>L93+M94</f>
        <v>44745208.899999999</v>
      </c>
      <c r="N93" s="30">
        <f>M93+N94</f>
        <v>48738924.589999996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</row>
    <row r="94" spans="1:29" ht="30" x14ac:dyDescent="0.25">
      <c r="A94" s="23" t="s">
        <v>38</v>
      </c>
      <c r="B94" s="18">
        <v>0</v>
      </c>
      <c r="C94" s="20">
        <f>SUM(C64,C35,C7)</f>
        <v>0</v>
      </c>
      <c r="D94" s="20">
        <f t="shared" ref="D94:K94" si="3">SUM(D64,D35,D7)</f>
        <v>0</v>
      </c>
      <c r="E94" s="20">
        <f t="shared" si="3"/>
        <v>564286.16</v>
      </c>
      <c r="F94" s="20">
        <v>564286</v>
      </c>
      <c r="G94" s="20">
        <f t="shared" si="3"/>
        <v>0</v>
      </c>
      <c r="H94" s="20">
        <f>SUM(H64,H35,H7)</f>
        <v>3843886.47</v>
      </c>
      <c r="I94" s="20">
        <f>SUM(I64,I35,I7)</f>
        <v>3699740.33</v>
      </c>
      <c r="J94" s="20">
        <f t="shared" si="3"/>
        <v>10507560.029999999</v>
      </c>
      <c r="K94" s="20">
        <f t="shared" si="3"/>
        <v>10558841.110000001</v>
      </c>
      <c r="L94" s="20">
        <f>SUM(L64,L35,L7)</f>
        <v>12168158.860000001</v>
      </c>
      <c r="M94" s="20">
        <f>SUM(M64,M35,M7)</f>
        <v>2838449.94</v>
      </c>
      <c r="N94" s="20">
        <f>SUM(N64,N35,N7)</f>
        <v>3993715.69</v>
      </c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2:AC207"/>
  <sheetViews>
    <sheetView zoomScaleNormal="100" workbookViewId="0">
      <selection activeCell="P176" sqref="P176"/>
    </sheetView>
  </sheetViews>
  <sheetFormatPr defaultRowHeight="15" x14ac:dyDescent="0.25"/>
  <cols>
    <col min="1" max="1" width="61.85546875" customWidth="1"/>
    <col min="2" max="2" width="17.85546875" customWidth="1"/>
    <col min="3" max="3" width="16.42578125" customWidth="1"/>
    <col min="4" max="6" width="15.42578125" bestFit="1" customWidth="1"/>
    <col min="7" max="7" width="16.42578125" bestFit="1" customWidth="1"/>
    <col min="8" max="10" width="15.42578125" bestFit="1" customWidth="1"/>
    <col min="11" max="11" width="16.42578125" bestFit="1" customWidth="1"/>
    <col min="12" max="14" width="15.42578125" bestFit="1" customWidth="1"/>
    <col min="15" max="15" width="16.42578125" bestFit="1" customWidth="1"/>
    <col min="16" max="18" width="15.42578125" bestFit="1" customWidth="1"/>
    <col min="19" max="19" width="16.42578125" bestFit="1" customWidth="1"/>
    <col min="20" max="22" width="15.42578125" bestFit="1" customWidth="1"/>
    <col min="23" max="23" width="16.42578125" bestFit="1" customWidth="1"/>
    <col min="24" max="24" width="15.42578125" bestFit="1" customWidth="1"/>
    <col min="26" max="26" width="9.7109375" bestFit="1" customWidth="1"/>
  </cols>
  <sheetData>
    <row r="2" spans="1:29" hidden="1" x14ac:dyDescent="0.25"/>
    <row r="3" spans="1:29" hidden="1" x14ac:dyDescent="0.25">
      <c r="A3" s="3" t="s">
        <v>37</v>
      </c>
      <c r="B3" s="17"/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  <c r="K3" s="17" t="s">
        <v>36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hidden="1" x14ac:dyDescent="0.25">
      <c r="A4" s="7" t="s">
        <v>14</v>
      </c>
      <c r="B4" s="14">
        <v>0</v>
      </c>
      <c r="C4" s="1">
        <f>SUM($B5:C5)</f>
        <v>0</v>
      </c>
      <c r="D4" s="1">
        <f>SUM($B5:D5)</f>
        <v>0</v>
      </c>
      <c r="E4" s="1">
        <f>SUM($B5:E5)</f>
        <v>0</v>
      </c>
      <c r="F4" s="1">
        <f>SUM($B5:F5)</f>
        <v>0</v>
      </c>
      <c r="G4" s="1">
        <f>SUM($B5:G5)</f>
        <v>0</v>
      </c>
      <c r="H4" s="1">
        <f>SUM($B5:H5)</f>
        <v>0</v>
      </c>
      <c r="I4" s="1">
        <f>SUM($B5:I5)</f>
        <v>0</v>
      </c>
      <c r="J4" s="1">
        <f>SUM($B5:J5)</f>
        <v>0</v>
      </c>
      <c r="K4" s="1">
        <f>SUM($B5:K5)</f>
        <v>0</v>
      </c>
    </row>
    <row r="5" spans="1:29" hidden="1" x14ac:dyDescent="0.25">
      <c r="A5" s="5" t="s">
        <v>43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idden="1" x14ac:dyDescent="0.25">
      <c r="A6" s="5" t="s">
        <v>15</v>
      </c>
      <c r="B6">
        <f>SUM($B7:B7)</f>
        <v>0</v>
      </c>
      <c r="C6" s="22">
        <f>SUM($B7:C7)</f>
        <v>0</v>
      </c>
      <c r="D6" s="22">
        <f>SUM($B7:D7)</f>
        <v>0</v>
      </c>
      <c r="E6" s="22">
        <f>SUM($B7:E7)</f>
        <v>0</v>
      </c>
      <c r="F6" s="22">
        <f>SUM($B7:F7)</f>
        <v>0</v>
      </c>
      <c r="G6" s="22">
        <f>SUM($B7:G7)</f>
        <v>0</v>
      </c>
      <c r="H6" s="22">
        <f>SUM($B7:H7)</f>
        <v>0</v>
      </c>
      <c r="I6" s="22">
        <f>SUM($B7:I7)</f>
        <v>0</v>
      </c>
      <c r="J6" s="22">
        <f>SUM($B7:J7)</f>
        <v>0</v>
      </c>
      <c r="K6" s="22">
        <f>SUM($B7:K7)</f>
        <v>0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idden="1" x14ac:dyDescent="0.25">
      <c r="A7" s="5" t="s">
        <v>44</v>
      </c>
      <c r="B7">
        <v>0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idden="1" x14ac:dyDescent="0.25"/>
    <row r="15" spans="1:29" hidden="1" x14ac:dyDescent="0.25"/>
    <row r="16" spans="1:29" hidden="1" x14ac:dyDescent="0.25"/>
    <row r="17" spans="1:29" hidden="1" x14ac:dyDescent="0.25"/>
    <row r="18" spans="1:29" hidden="1" x14ac:dyDescent="0.25"/>
    <row r="19" spans="1:29" hidden="1" x14ac:dyDescent="0.25"/>
    <row r="20" spans="1:29" hidden="1" x14ac:dyDescent="0.25"/>
    <row r="21" spans="1:29" hidden="1" x14ac:dyDescent="0.25"/>
    <row r="22" spans="1:29" hidden="1" x14ac:dyDescent="0.25"/>
    <row r="23" spans="1:29" hidden="1" x14ac:dyDescent="0.25"/>
    <row r="24" spans="1:29" hidden="1" x14ac:dyDescent="0.25"/>
    <row r="25" spans="1:29" hidden="1" x14ac:dyDescent="0.25"/>
    <row r="26" spans="1:29" hidden="1" x14ac:dyDescent="0.25"/>
    <row r="27" spans="1:29" hidden="1" x14ac:dyDescent="0.25"/>
    <row r="28" spans="1:29" hidden="1" x14ac:dyDescent="0.25"/>
    <row r="29" spans="1:29" hidden="1" x14ac:dyDescent="0.25"/>
    <row r="30" spans="1:29" hidden="1" x14ac:dyDescent="0.25"/>
    <row r="31" spans="1:29" hidden="1" x14ac:dyDescent="0.25"/>
    <row r="32" spans="1:29" hidden="1" x14ac:dyDescent="0.25">
      <c r="A32" s="3" t="s">
        <v>16</v>
      </c>
      <c r="B32" s="17"/>
      <c r="C32" s="17" t="s">
        <v>28</v>
      </c>
      <c r="D32" s="17" t="s">
        <v>29</v>
      </c>
      <c r="E32" s="17" t="s">
        <v>30</v>
      </c>
      <c r="F32" s="17" t="s">
        <v>31</v>
      </c>
      <c r="G32" s="17" t="s">
        <v>32</v>
      </c>
      <c r="H32" s="17" t="s">
        <v>33</v>
      </c>
      <c r="I32" s="17" t="s">
        <v>34</v>
      </c>
      <c r="J32" s="17" t="s">
        <v>35</v>
      </c>
      <c r="K32" s="17" t="s">
        <v>36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hidden="1" x14ac:dyDescent="0.25">
      <c r="A33" s="7" t="s">
        <v>14</v>
      </c>
      <c r="B33" s="1">
        <f>SUM($B34:B34)</f>
        <v>0</v>
      </c>
      <c r="C33" s="1">
        <f>SUM($B34:C34)</f>
        <v>0</v>
      </c>
      <c r="D33" s="1">
        <f>SUM($B34:D34)</f>
        <v>0</v>
      </c>
      <c r="E33" s="1">
        <f>SUM($B34:E34)</f>
        <v>0</v>
      </c>
      <c r="F33" s="1">
        <f>SUM($B34:F34)</f>
        <v>0</v>
      </c>
      <c r="G33" s="1">
        <f>SUM($B34:G34)</f>
        <v>0</v>
      </c>
      <c r="H33" s="1">
        <f>SUM($B34:H34)</f>
        <v>0</v>
      </c>
      <c r="I33" s="1">
        <f>SUM($B34:I34)</f>
        <v>0</v>
      </c>
      <c r="J33" s="1">
        <f>SUM($B34:J34)</f>
        <v>0</v>
      </c>
      <c r="K33" s="1">
        <f>SUM($B34:K34)</f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idden="1" x14ac:dyDescent="0.25">
      <c r="A34" s="5" t="s">
        <v>43</v>
      </c>
      <c r="B34" s="10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idden="1" x14ac:dyDescent="0.25">
      <c r="A35" s="5" t="s">
        <v>15</v>
      </c>
      <c r="B35" s="1">
        <f>SUM($B36:B36)</f>
        <v>0</v>
      </c>
      <c r="C35" s="22">
        <f>SUM($B36:C36)</f>
        <v>0</v>
      </c>
      <c r="D35" s="22">
        <f>SUM($B36:D36)</f>
        <v>0</v>
      </c>
      <c r="E35" s="22">
        <f>SUM($B36:E36)</f>
        <v>0</v>
      </c>
      <c r="F35" s="22">
        <f>SUM($B36:F36)</f>
        <v>0</v>
      </c>
      <c r="G35" s="22">
        <f>SUM($B36:G36)</f>
        <v>0</v>
      </c>
      <c r="H35" s="22">
        <f>SUM($B36:H36)</f>
        <v>0</v>
      </c>
      <c r="I35" s="22">
        <f>SUM($B36:I36)</f>
        <v>0</v>
      </c>
      <c r="J35" s="22">
        <f>SUM($B36:J36)</f>
        <v>0</v>
      </c>
      <c r="K35" s="22">
        <f>SUM($B36:K36)</f>
        <v>0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hidden="1" x14ac:dyDescent="0.25">
      <c r="A36" s="5" t="s">
        <v>44</v>
      </c>
      <c r="B36">
        <v>0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idden="1" x14ac:dyDescent="0.25"/>
    <row r="38" spans="1:29" hidden="1" x14ac:dyDescent="0.25"/>
    <row r="39" spans="1:29" hidden="1" x14ac:dyDescent="0.25"/>
    <row r="40" spans="1:29" hidden="1" x14ac:dyDescent="0.25"/>
    <row r="41" spans="1:29" hidden="1" x14ac:dyDescent="0.25"/>
    <row r="42" spans="1:29" hidden="1" x14ac:dyDescent="0.25"/>
    <row r="43" spans="1:29" hidden="1" x14ac:dyDescent="0.25"/>
    <row r="44" spans="1:29" hidden="1" x14ac:dyDescent="0.25"/>
    <row r="45" spans="1:29" hidden="1" x14ac:dyDescent="0.25"/>
    <row r="46" spans="1:29" hidden="1" x14ac:dyDescent="0.25"/>
    <row r="47" spans="1:29" hidden="1" x14ac:dyDescent="0.25"/>
    <row r="48" spans="1:29" hidden="1" x14ac:dyDescent="0.25"/>
    <row r="49" spans="1:29" hidden="1" x14ac:dyDescent="0.25"/>
    <row r="50" spans="1:29" hidden="1" x14ac:dyDescent="0.25"/>
    <row r="51" spans="1:29" hidden="1" x14ac:dyDescent="0.25"/>
    <row r="52" spans="1:29" hidden="1" x14ac:dyDescent="0.25"/>
    <row r="53" spans="1:29" hidden="1" x14ac:dyDescent="0.25"/>
    <row r="54" spans="1:29" hidden="1" x14ac:dyDescent="0.25"/>
    <row r="55" spans="1:29" hidden="1" x14ac:dyDescent="0.25"/>
    <row r="56" spans="1:29" hidden="1" x14ac:dyDescent="0.25"/>
    <row r="57" spans="1:29" hidden="1" x14ac:dyDescent="0.25"/>
    <row r="58" spans="1:29" hidden="1" x14ac:dyDescent="0.25"/>
    <row r="59" spans="1:29" hidden="1" x14ac:dyDescent="0.25"/>
    <row r="60" spans="1:29" hidden="1" x14ac:dyDescent="0.25"/>
    <row r="62" spans="1:29" x14ac:dyDescent="0.25">
      <c r="A62" s="3" t="s">
        <v>17</v>
      </c>
      <c r="B62" s="17"/>
      <c r="C62" s="17" t="s">
        <v>32</v>
      </c>
      <c r="D62" s="17" t="s">
        <v>33</v>
      </c>
      <c r="E62" s="17" t="s">
        <v>34</v>
      </c>
      <c r="F62" s="17" t="s">
        <v>35</v>
      </c>
      <c r="G62" s="17" t="s">
        <v>36</v>
      </c>
      <c r="H62" s="17" t="s">
        <v>50</v>
      </c>
      <c r="I62" s="17" t="s">
        <v>51</v>
      </c>
      <c r="J62" s="17" t="s">
        <v>52</v>
      </c>
      <c r="K62" s="17" t="s">
        <v>53</v>
      </c>
      <c r="L62" s="17" t="s">
        <v>54</v>
      </c>
      <c r="M62" s="17" t="s">
        <v>55</v>
      </c>
      <c r="N62" s="17" t="s">
        <v>56</v>
      </c>
      <c r="O62" s="17" t="s">
        <v>57</v>
      </c>
      <c r="P62" s="17" t="s">
        <v>60</v>
      </c>
      <c r="Q62" s="17" t="s">
        <v>61</v>
      </c>
      <c r="R62" s="17" t="s">
        <v>62</v>
      </c>
      <c r="S62" s="17" t="s">
        <v>63</v>
      </c>
      <c r="T62" s="17" t="s">
        <v>64</v>
      </c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25">
      <c r="A63" s="7" t="s">
        <v>14</v>
      </c>
      <c r="B63" s="42">
        <v>0</v>
      </c>
      <c r="C63" s="1">
        <f>SUM($B64:C64)</f>
        <v>0</v>
      </c>
      <c r="D63" s="1">
        <f>SUM($B64:D64)</f>
        <v>0</v>
      </c>
      <c r="E63" s="1">
        <f>SUM($B64:E64)</f>
        <v>0</v>
      </c>
      <c r="F63" s="1">
        <f>SUM($B64:F64)</f>
        <v>0</v>
      </c>
      <c r="G63" s="1">
        <v>0</v>
      </c>
      <c r="H63" s="1">
        <v>0</v>
      </c>
      <c r="I63" s="1">
        <v>0</v>
      </c>
      <c r="J63" s="1">
        <f>SUM($B64:J64)</f>
        <v>0</v>
      </c>
      <c r="K63" s="1">
        <f>SUM($B64:K64)</f>
        <v>0</v>
      </c>
      <c r="L63" s="1">
        <f>SUM($B64:L64)</f>
        <v>51</v>
      </c>
      <c r="M63" s="1">
        <f>SUM($B64:M64)</f>
        <v>51</v>
      </c>
      <c r="N63" s="1">
        <f>SUM($B64:N64)</f>
        <v>51</v>
      </c>
      <c r="O63" s="1">
        <f>SUM($B64:O64)</f>
        <v>51</v>
      </c>
      <c r="P63" s="1">
        <f>SUM($B64:P64)</f>
        <v>51</v>
      </c>
      <c r="Q63" s="1">
        <f>SUM($B64:Q64)</f>
        <v>51</v>
      </c>
      <c r="R63" s="1">
        <f>SUM($B64:R64)</f>
        <v>51</v>
      </c>
      <c r="S63" s="1">
        <f>SUM($B64:S64)</f>
        <v>51</v>
      </c>
      <c r="T63" s="1">
        <f>SUM($B64:T64)</f>
        <v>51</v>
      </c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5" t="s">
        <v>43</v>
      </c>
      <c r="B64" s="1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51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8"/>
      <c r="Y64" s="8"/>
      <c r="Z64" s="8"/>
      <c r="AA64" s="8"/>
      <c r="AB64" s="8"/>
      <c r="AC64" s="8"/>
    </row>
    <row r="65" spans="1:29" x14ac:dyDescent="0.25">
      <c r="A65" s="5" t="s">
        <v>15</v>
      </c>
      <c r="B65" s="1">
        <f>SUM($B66:B66)</f>
        <v>0</v>
      </c>
      <c r="C65" s="22">
        <f>SUM($B66:C66)</f>
        <v>0</v>
      </c>
      <c r="D65" s="22">
        <f>SUM($B66:D66)</f>
        <v>0</v>
      </c>
      <c r="E65" s="22">
        <f>SUM($B66:E66)</f>
        <v>0</v>
      </c>
      <c r="F65" s="22">
        <f>SUM($B66:F66)</f>
        <v>0</v>
      </c>
      <c r="G65" s="22">
        <f>SUM($B66:G66)</f>
        <v>0</v>
      </c>
      <c r="H65" s="22">
        <f>SUM($B66:H66)</f>
        <v>0</v>
      </c>
      <c r="I65" s="22">
        <f>SUM($B66:I66)</f>
        <v>0</v>
      </c>
      <c r="J65" s="22">
        <f>SUM($B66:J66)</f>
        <v>0</v>
      </c>
      <c r="K65" s="22">
        <v>0</v>
      </c>
      <c r="L65" s="22">
        <v>51</v>
      </c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x14ac:dyDescent="0.25">
      <c r="A66" s="5" t="s">
        <v>44</v>
      </c>
      <c r="B66" s="25">
        <v>0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91" spans="1:29" hidden="1" x14ac:dyDescent="0.25"/>
    <row r="92" spans="1:29" hidden="1" x14ac:dyDescent="0.25">
      <c r="A92" s="3" t="s">
        <v>18</v>
      </c>
      <c r="B92" s="17"/>
      <c r="C92" s="17" t="s">
        <v>32</v>
      </c>
      <c r="D92" s="17" t="s">
        <v>33</v>
      </c>
      <c r="E92" s="17" t="s">
        <v>34</v>
      </c>
      <c r="F92" s="17" t="s">
        <v>35</v>
      </c>
      <c r="G92" s="17" t="s">
        <v>36</v>
      </c>
      <c r="H92" s="17" t="s">
        <v>50</v>
      </c>
      <c r="I92" s="17" t="s">
        <v>51</v>
      </c>
      <c r="J92" s="17" t="s">
        <v>52</v>
      </c>
      <c r="K92" s="17" t="s">
        <v>53</v>
      </c>
      <c r="L92" s="17" t="s">
        <v>54</v>
      </c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hidden="1" x14ac:dyDescent="0.25">
      <c r="A93" s="6" t="s">
        <v>19</v>
      </c>
      <c r="B93" s="12">
        <f>SUM($B94:B94)</f>
        <v>0</v>
      </c>
      <c r="C93" s="1">
        <f>SUM($B94:C94)</f>
        <v>0</v>
      </c>
      <c r="D93" s="1">
        <f>SUM($B94:D94)</f>
        <v>0</v>
      </c>
      <c r="E93" s="1">
        <f>SUM($B94:E94)</f>
        <v>0</v>
      </c>
      <c r="F93" s="1">
        <f>SUM($B94:F94)</f>
        <v>0</v>
      </c>
      <c r="G93" s="1">
        <f>SUM($B94:G94)</f>
        <v>0</v>
      </c>
      <c r="H93" s="1">
        <f>SUM($B94:H94)</f>
        <v>0</v>
      </c>
      <c r="I93" s="1">
        <f>SUM($B94:I94)</f>
        <v>0</v>
      </c>
      <c r="J93" s="1">
        <f>SUM($B94:J94)</f>
        <v>0</v>
      </c>
      <c r="K93" s="1">
        <f>SUM($B94:K94)</f>
        <v>0</v>
      </c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1:29" hidden="1" x14ac:dyDescent="0.25">
      <c r="A94" s="5" t="s">
        <v>42</v>
      </c>
      <c r="B94" s="1">
        <f>SUM(B100,B102,B104,B106,,B108)</f>
        <v>0</v>
      </c>
      <c r="C94" s="24">
        <f>SUM(C100,C102,C104,C106,,C108)</f>
        <v>0</v>
      </c>
      <c r="D94" s="24">
        <f>SUM(D100,D102,D104,D106,,D108)</f>
        <v>0</v>
      </c>
      <c r="E94" s="24">
        <f>SUM(E100,E102,E104,E106,,E108)</f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idden="1" x14ac:dyDescent="0.25">
      <c r="A95" s="5" t="s">
        <v>20</v>
      </c>
      <c r="B95" s="1">
        <f>SUM($B96:B96)</f>
        <v>0</v>
      </c>
      <c r="C95" s="22">
        <f>SUM($B96:C96)</f>
        <v>0</v>
      </c>
      <c r="D95" s="22">
        <f>SUM($B96:D96)</f>
        <v>0</v>
      </c>
      <c r="E95" s="41">
        <f>SUM($B96:E96)</f>
        <v>0</v>
      </c>
      <c r="F95" s="22">
        <f>SUM($B96:F96)</f>
        <v>0</v>
      </c>
      <c r="G95" s="22">
        <f>SUM($B96:G96)</f>
        <v>0</v>
      </c>
      <c r="H95" s="22">
        <f>SUM($B96:H96)</f>
        <v>0</v>
      </c>
      <c r="I95" s="22">
        <f>SUM($B96:I96)</f>
        <v>0</v>
      </c>
      <c r="J95" s="22">
        <f>SUM($B96:J96)</f>
        <v>0</v>
      </c>
      <c r="K95" s="22">
        <f>SUM($B96:K96)</f>
        <v>0</v>
      </c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</row>
    <row r="96" spans="1:29" hidden="1" x14ac:dyDescent="0.25">
      <c r="A96" s="5" t="s">
        <v>45</v>
      </c>
      <c r="B96" s="1">
        <v>0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</row>
    <row r="97" spans="1:29" hidden="1" x14ac:dyDescent="0.25"/>
    <row r="98" spans="1:29" hidden="1" x14ac:dyDescent="0.25">
      <c r="A98" s="40" t="s">
        <v>48</v>
      </c>
    </row>
    <row r="99" spans="1:29" hidden="1" x14ac:dyDescent="0.25">
      <c r="A99" t="s">
        <v>5</v>
      </c>
    </row>
    <row r="100" spans="1:29" hidden="1" x14ac:dyDescent="0.25">
      <c r="A100" s="5" t="s">
        <v>11</v>
      </c>
      <c r="B100" s="27">
        <v>0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8"/>
      <c r="Y100" s="8"/>
      <c r="Z100" s="8"/>
      <c r="AA100" s="8"/>
      <c r="AB100" s="8"/>
      <c r="AC100" s="8"/>
    </row>
    <row r="101" spans="1:29" hidden="1" x14ac:dyDescent="0.25">
      <c r="A101" t="s">
        <v>6</v>
      </c>
      <c r="B101" s="10"/>
    </row>
    <row r="102" spans="1:29" hidden="1" x14ac:dyDescent="0.25">
      <c r="A102" s="5" t="s">
        <v>11</v>
      </c>
      <c r="B102" s="27">
        <v>0</v>
      </c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8"/>
      <c r="Y102" s="8"/>
      <c r="Z102" s="8"/>
      <c r="AA102" s="8"/>
      <c r="AB102" s="8"/>
      <c r="AC102" s="8"/>
    </row>
    <row r="103" spans="1:29" hidden="1" x14ac:dyDescent="0.25">
      <c r="A103" t="s">
        <v>7</v>
      </c>
      <c r="B103" s="10"/>
    </row>
    <row r="104" spans="1:29" hidden="1" x14ac:dyDescent="0.25">
      <c r="A104" s="5" t="s">
        <v>11</v>
      </c>
      <c r="B104" s="27">
        <v>0</v>
      </c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8"/>
      <c r="Y104" s="8"/>
      <c r="Z104" s="8"/>
      <c r="AA104" s="8"/>
      <c r="AB104" s="8"/>
      <c r="AC104" s="8"/>
    </row>
    <row r="105" spans="1:29" hidden="1" x14ac:dyDescent="0.25">
      <c r="A105" t="s">
        <v>8</v>
      </c>
      <c r="B105" s="10"/>
    </row>
    <row r="106" spans="1:29" hidden="1" x14ac:dyDescent="0.25">
      <c r="A106" s="5" t="s">
        <v>11</v>
      </c>
      <c r="B106" s="27">
        <v>0</v>
      </c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8"/>
      <c r="Y106" s="8"/>
      <c r="Z106" s="8"/>
      <c r="AA106" s="8"/>
      <c r="AB106" s="8"/>
      <c r="AC106" s="8"/>
    </row>
    <row r="107" spans="1:29" hidden="1" x14ac:dyDescent="0.25">
      <c r="A107" t="s">
        <v>10</v>
      </c>
      <c r="B107" s="10"/>
    </row>
    <row r="108" spans="1:29" hidden="1" x14ac:dyDescent="0.25">
      <c r="A108" s="5" t="s">
        <v>11</v>
      </c>
      <c r="B108" s="27">
        <v>0</v>
      </c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8"/>
      <c r="Y108" s="8"/>
      <c r="Z108" s="8"/>
      <c r="AA108" s="8"/>
      <c r="AB108" s="8"/>
      <c r="AC108" s="8"/>
    </row>
    <row r="109" spans="1:29" ht="18" hidden="1" customHeight="1" x14ac:dyDescent="0.25">
      <c r="B109" s="4"/>
    </row>
    <row r="110" spans="1:29" hidden="1" x14ac:dyDescent="0.25"/>
    <row r="111" spans="1:29" hidden="1" x14ac:dyDescent="0.25"/>
    <row r="112" spans="1:29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spans="1:29" hidden="1" x14ac:dyDescent="0.25"/>
    <row r="130" spans="1:29" hidden="1" x14ac:dyDescent="0.25"/>
    <row r="131" spans="1:29" hidden="1" x14ac:dyDescent="0.25"/>
    <row r="132" spans="1:29" hidden="1" x14ac:dyDescent="0.25"/>
    <row r="133" spans="1:29" hidden="1" x14ac:dyDescent="0.25"/>
    <row r="134" spans="1:29" hidden="1" x14ac:dyDescent="0.25">
      <c r="A134" s="3" t="s">
        <v>21</v>
      </c>
      <c r="B134" s="17"/>
      <c r="C134" s="17" t="s">
        <v>28</v>
      </c>
      <c r="D134" s="17" t="s">
        <v>29</v>
      </c>
      <c r="E134" s="17" t="s">
        <v>30</v>
      </c>
      <c r="F134" s="17" t="s">
        <v>31</v>
      </c>
      <c r="G134" s="17" t="s">
        <v>32</v>
      </c>
      <c r="H134" s="17" t="s">
        <v>33</v>
      </c>
      <c r="I134" s="17" t="s">
        <v>34</v>
      </c>
      <c r="J134" s="17" t="s">
        <v>35</v>
      </c>
      <c r="K134" s="17" t="s">
        <v>36</v>
      </c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hidden="1" x14ac:dyDescent="0.25">
      <c r="A135" s="6" t="s">
        <v>22</v>
      </c>
      <c r="B135" s="12">
        <f>SUM($B136:B136)</f>
        <v>0</v>
      </c>
      <c r="C135" s="12">
        <f>SUM($B136:C136)</f>
        <v>0</v>
      </c>
      <c r="D135" s="12">
        <f>SUM($B136:D136)</f>
        <v>0</v>
      </c>
      <c r="E135" s="12">
        <f>SUM($B136:E136)</f>
        <v>0</v>
      </c>
      <c r="F135" s="12">
        <f>SUM($B136:F136)</f>
        <v>0</v>
      </c>
      <c r="G135" s="12">
        <f>SUM($B136:G136)</f>
        <v>0</v>
      </c>
      <c r="H135" s="12">
        <f>SUM($B136:H136)</f>
        <v>0</v>
      </c>
      <c r="I135" s="12">
        <f>SUM($B136:I136)</f>
        <v>0</v>
      </c>
      <c r="J135" s="12">
        <f>SUM($B136:J136)</f>
        <v>0</v>
      </c>
      <c r="K135" s="12">
        <f>SUM($B136:K136)</f>
        <v>0</v>
      </c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spans="1:29" hidden="1" x14ac:dyDescent="0.25">
      <c r="A136" s="5" t="s">
        <v>40</v>
      </c>
      <c r="B136" s="1">
        <f>SUM(B140:B141)</f>
        <v>0</v>
      </c>
      <c r="C136" s="24">
        <f>SUM(C140:C141)</f>
        <v>0</v>
      </c>
      <c r="D136" s="24">
        <f t="shared" ref="D136:K136" si="0">SUM(D140:D141)</f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f t="shared" si="0"/>
        <v>0</v>
      </c>
      <c r="J136" s="24">
        <f t="shared" si="0"/>
        <v>0</v>
      </c>
      <c r="K136" s="24">
        <f t="shared" si="0"/>
        <v>0</v>
      </c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idden="1" x14ac:dyDescent="0.25">
      <c r="A137" s="5" t="s">
        <v>23</v>
      </c>
      <c r="B137" s="1">
        <f>SUM($B138:B138)</f>
        <v>0</v>
      </c>
      <c r="C137" s="22">
        <f>SUM($B138:C138)</f>
        <v>0</v>
      </c>
      <c r="D137" s="22">
        <f>SUM($B138:D138)</f>
        <v>0</v>
      </c>
      <c r="E137" s="22">
        <f>SUM($B138:E138)</f>
        <v>0</v>
      </c>
      <c r="F137" s="22">
        <f>SUM($B138:F138)</f>
        <v>0</v>
      </c>
      <c r="G137" s="22">
        <f>SUM($B138:G138)</f>
        <v>0</v>
      </c>
      <c r="H137" s="22">
        <f>SUM($B138:H138)</f>
        <v>0</v>
      </c>
      <c r="I137" s="22">
        <f>SUM($B138:I138)</f>
        <v>0</v>
      </c>
      <c r="J137" s="22">
        <f>SUM($B138:J138)</f>
        <v>0</v>
      </c>
      <c r="K137" s="22">
        <f>SUM($B138:K138)</f>
        <v>0</v>
      </c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</row>
    <row r="138" spans="1:29" hidden="1" x14ac:dyDescent="0.25">
      <c r="A138" s="5" t="s">
        <v>46</v>
      </c>
      <c r="B138" s="33">
        <v>0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</row>
    <row r="139" spans="1:29" hidden="1" x14ac:dyDescent="0.25"/>
    <row r="140" spans="1:29" hidden="1" x14ac:dyDescent="0.25">
      <c r="A140" s="5" t="s">
        <v>12</v>
      </c>
      <c r="B140" s="39">
        <v>0</v>
      </c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4"/>
      <c r="W140" s="35"/>
      <c r="X140" s="36"/>
      <c r="Y140" s="36"/>
      <c r="Z140" s="36"/>
      <c r="AA140" s="36"/>
      <c r="AB140" s="36"/>
      <c r="AC140" s="36"/>
    </row>
    <row r="141" spans="1:29" hidden="1" x14ac:dyDescent="0.25">
      <c r="A141" s="5" t="s">
        <v>13</v>
      </c>
      <c r="B141" s="39">
        <v>0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4"/>
      <c r="W141" s="37"/>
      <c r="X141" s="36"/>
      <c r="Y141" s="36"/>
      <c r="Z141" s="36"/>
      <c r="AA141" s="36"/>
      <c r="AB141" s="36"/>
      <c r="AC141" s="36"/>
    </row>
    <row r="142" spans="1:29" hidden="1" x14ac:dyDescent="0.25"/>
    <row r="143" spans="1:29" hidden="1" x14ac:dyDescent="0.25">
      <c r="A143" s="11"/>
      <c r="B143" s="16"/>
      <c r="C143" s="10"/>
      <c r="D143" s="10"/>
    </row>
    <row r="144" spans="1:29" hidden="1" x14ac:dyDescent="0.25">
      <c r="A144" s="11"/>
      <c r="B144" s="16"/>
      <c r="C144" s="10"/>
      <c r="D144" s="10"/>
    </row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spans="1:29" hidden="1" x14ac:dyDescent="0.25"/>
    <row r="162" spans="1:29" hidden="1" x14ac:dyDescent="0.25"/>
    <row r="163" spans="1:29" hidden="1" x14ac:dyDescent="0.25"/>
    <row r="164" spans="1:29" hidden="1" x14ac:dyDescent="0.25"/>
    <row r="165" spans="1:29" hidden="1" x14ac:dyDescent="0.25"/>
    <row r="166" spans="1:29" hidden="1" x14ac:dyDescent="0.25"/>
    <row r="168" spans="1:29" x14ac:dyDescent="0.25">
      <c r="A168" s="3" t="s">
        <v>24</v>
      </c>
      <c r="B168" s="17"/>
      <c r="C168" s="17" t="s">
        <v>32</v>
      </c>
      <c r="D168" s="17" t="s">
        <v>33</v>
      </c>
      <c r="E168" s="17" t="s">
        <v>34</v>
      </c>
      <c r="F168" s="17" t="s">
        <v>35</v>
      </c>
      <c r="G168" s="17" t="s">
        <v>36</v>
      </c>
      <c r="H168" s="17" t="s">
        <v>50</v>
      </c>
      <c r="I168" s="17" t="s">
        <v>51</v>
      </c>
      <c r="J168" s="17" t="s">
        <v>52</v>
      </c>
      <c r="K168" s="17" t="s">
        <v>53</v>
      </c>
      <c r="L168" s="17" t="s">
        <v>54</v>
      </c>
      <c r="M168" s="17" t="s">
        <v>55</v>
      </c>
      <c r="N168" s="17" t="s">
        <v>56</v>
      </c>
      <c r="O168" s="17" t="s">
        <v>57</v>
      </c>
      <c r="P168" s="17" t="s">
        <v>60</v>
      </c>
      <c r="Q168" s="17" t="s">
        <v>61</v>
      </c>
      <c r="R168" s="17" t="s">
        <v>62</v>
      </c>
      <c r="S168" s="17" t="s">
        <v>63</v>
      </c>
      <c r="T168" s="17" t="s">
        <v>64</v>
      </c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 x14ac:dyDescent="0.25">
      <c r="A169" s="6" t="s">
        <v>25</v>
      </c>
      <c r="B169" s="12">
        <f>SUM($B170:B170)</f>
        <v>0</v>
      </c>
      <c r="C169" s="12">
        <f>SUM($B170:C170)</f>
        <v>0</v>
      </c>
      <c r="D169" s="12">
        <f>SUM($B170:D170)</f>
        <v>0</v>
      </c>
      <c r="E169" s="12">
        <f>SUM($B170:E170)</f>
        <v>0</v>
      </c>
      <c r="F169" s="12">
        <f>SUM($B170:F170)</f>
        <v>0</v>
      </c>
      <c r="G169" s="51">
        <f>SUM($B170:G170)</f>
        <v>1700</v>
      </c>
      <c r="H169" s="51">
        <f>SUM($B170:H170)</f>
        <v>3200</v>
      </c>
      <c r="I169" s="51">
        <f>SUM($B170:I170)</f>
        <v>5200</v>
      </c>
      <c r="J169" s="51">
        <f>SUM($B170:J170)</f>
        <v>7200</v>
      </c>
      <c r="K169" s="51">
        <f>SUM($B170:K170)</f>
        <v>9700</v>
      </c>
      <c r="L169" s="51">
        <f>SUM($B170:L170)</f>
        <v>12200</v>
      </c>
      <c r="M169" s="51">
        <f>SUM($B170:M170)</f>
        <v>14254</v>
      </c>
      <c r="N169" s="51">
        <f>SUM($B170:N170)</f>
        <v>14254</v>
      </c>
      <c r="O169" s="51">
        <f>SUM($B170:O170)</f>
        <v>32954</v>
      </c>
      <c r="P169" s="51">
        <f>SUM($B170:P170)</f>
        <v>35454</v>
      </c>
      <c r="Q169" s="51">
        <f>SUM($B170:Q170)</f>
        <v>37454</v>
      </c>
      <c r="R169" s="51">
        <f>SUM($B170:R170)</f>
        <v>39954</v>
      </c>
      <c r="S169" s="51">
        <f>SUM($B170:S170)</f>
        <v>40954</v>
      </c>
      <c r="T169" s="51">
        <f>SUM($B170:T170)</f>
        <v>41354</v>
      </c>
      <c r="U169" s="12"/>
      <c r="V169" s="12"/>
      <c r="W169" s="12"/>
      <c r="X169" s="12"/>
      <c r="Y169" s="12"/>
      <c r="Z169" s="12"/>
      <c r="AA169" s="12"/>
      <c r="AB169" s="12"/>
      <c r="AC169" s="12"/>
    </row>
    <row r="170" spans="1:29" x14ac:dyDescent="0.25">
      <c r="A170" s="5" t="s">
        <v>41</v>
      </c>
      <c r="B170" s="1"/>
      <c r="C170" s="24">
        <f>SUM(C176,C178,C180)</f>
        <v>0</v>
      </c>
      <c r="D170" s="24">
        <f>SUM(D176,D178,D180)</f>
        <v>0</v>
      </c>
      <c r="E170" s="24">
        <f>SUM(E176,E178,E180)</f>
        <v>0</v>
      </c>
      <c r="F170" s="24">
        <v>0</v>
      </c>
      <c r="G170" s="52">
        <v>1700</v>
      </c>
      <c r="H170" s="52">
        <v>1500</v>
      </c>
      <c r="I170" s="52">
        <v>2000</v>
      </c>
      <c r="J170" s="52">
        <v>2000</v>
      </c>
      <c r="K170" s="50">
        <v>2500</v>
      </c>
      <c r="L170" s="24">
        <v>2500</v>
      </c>
      <c r="M170" s="24">
        <v>2054</v>
      </c>
      <c r="N170" s="24">
        <v>0</v>
      </c>
      <c r="O170" s="24">
        <f>6500+12200</f>
        <v>18700</v>
      </c>
      <c r="P170" s="24">
        <v>2500</v>
      </c>
      <c r="Q170" s="24">
        <v>2000</v>
      </c>
      <c r="R170" s="24">
        <v>2500</v>
      </c>
      <c r="S170" s="24">
        <v>1000</v>
      </c>
      <c r="T170" s="24">
        <f>30100-29700</f>
        <v>400</v>
      </c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x14ac:dyDescent="0.25">
      <c r="A171" s="5" t="s">
        <v>27</v>
      </c>
      <c r="B171" s="1">
        <f>SUM($B172:B172)</f>
        <v>0</v>
      </c>
      <c r="C171" s="41">
        <f>SUM($B172:C172)</f>
        <v>0</v>
      </c>
      <c r="D171" s="41">
        <f>SUM($B172:D172)</f>
        <v>0</v>
      </c>
      <c r="E171" s="22">
        <f>SUM($B172:E172)</f>
        <v>0</v>
      </c>
      <c r="F171" s="22">
        <f>SUM($B172:F172)</f>
        <v>0</v>
      </c>
      <c r="G171" s="22">
        <f>SUM($B172:G172)</f>
        <v>0</v>
      </c>
      <c r="H171" s="22">
        <f>SUM($B172:H172)</f>
        <v>0</v>
      </c>
      <c r="I171" s="22">
        <f>SUM($B172:I172)</f>
        <v>0</v>
      </c>
      <c r="J171" s="22">
        <f>SUM($B172:J172)</f>
        <v>0</v>
      </c>
      <c r="K171" s="22">
        <f>SUM($B172:K172)</f>
        <v>0</v>
      </c>
      <c r="L171" s="22">
        <v>0</v>
      </c>
      <c r="M171" s="22">
        <v>2054</v>
      </c>
      <c r="N171" s="22">
        <v>0</v>
      </c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</row>
    <row r="172" spans="1:29" ht="30" x14ac:dyDescent="0.25">
      <c r="A172" s="29" t="s">
        <v>47</v>
      </c>
      <c r="B172" s="1">
        <f>SUM(B176,B178,B180)</f>
        <v>0</v>
      </c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>
        <v>2054</v>
      </c>
      <c r="N172" s="22">
        <v>0</v>
      </c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</row>
    <row r="174" spans="1:29" x14ac:dyDescent="0.25">
      <c r="A174" s="40" t="s">
        <v>48</v>
      </c>
    </row>
    <row r="175" spans="1:29" x14ac:dyDescent="0.25">
      <c r="A175" t="s">
        <v>7</v>
      </c>
    </row>
    <row r="176" spans="1:29" x14ac:dyDescent="0.25">
      <c r="A176" s="5" t="s">
        <v>26</v>
      </c>
      <c r="B176" s="14">
        <v>0</v>
      </c>
      <c r="C176" s="28"/>
      <c r="D176" s="28"/>
      <c r="E176" s="28"/>
      <c r="F176" s="28"/>
      <c r="G176" s="45">
        <v>1700</v>
      </c>
      <c r="H176" s="45">
        <v>1500</v>
      </c>
      <c r="I176" s="45">
        <v>2000</v>
      </c>
      <c r="J176" s="45">
        <v>1700</v>
      </c>
      <c r="K176" s="45">
        <v>1700</v>
      </c>
      <c r="L176" s="45">
        <v>1500</v>
      </c>
      <c r="M176" s="45">
        <v>2000</v>
      </c>
      <c r="N176" s="45">
        <v>0</v>
      </c>
      <c r="O176" s="45">
        <v>2700</v>
      </c>
      <c r="P176" s="28">
        <v>1200</v>
      </c>
      <c r="Q176" s="28">
        <v>879</v>
      </c>
      <c r="R176" s="28">
        <v>1500</v>
      </c>
      <c r="S176" s="28">
        <f>1500-758</f>
        <v>742</v>
      </c>
      <c r="T176" s="28">
        <v>1000</v>
      </c>
      <c r="U176" s="45"/>
      <c r="V176" s="45"/>
      <c r="W176" s="28"/>
      <c r="X176" s="8"/>
      <c r="Y176" s="8"/>
      <c r="Z176" s="8"/>
      <c r="AA176" s="8"/>
      <c r="AB176" s="8"/>
      <c r="AC176" s="8"/>
    </row>
    <row r="177" spans="1:29" x14ac:dyDescent="0.25">
      <c r="A177" s="10" t="s">
        <v>8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>
        <v>2054</v>
      </c>
      <c r="N177" s="15">
        <v>0</v>
      </c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:29" x14ac:dyDescent="0.25">
      <c r="A178" s="13" t="s">
        <v>26</v>
      </c>
      <c r="B178" s="15">
        <v>0</v>
      </c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8"/>
      <c r="Y178" s="8"/>
      <c r="Z178" s="8"/>
      <c r="AA178" s="8"/>
      <c r="AB178" s="8"/>
      <c r="AC178" s="8"/>
    </row>
    <row r="179" spans="1:29" x14ac:dyDescent="0.25">
      <c r="A179" s="10" t="s">
        <v>9</v>
      </c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spans="1:29" x14ac:dyDescent="0.25">
      <c r="A180" s="13" t="s">
        <v>26</v>
      </c>
      <c r="B180" s="14">
        <v>0</v>
      </c>
      <c r="C180" s="28"/>
      <c r="D180" s="28"/>
      <c r="E180" s="28"/>
      <c r="F180" s="28"/>
      <c r="G180" s="28"/>
      <c r="H180" s="28"/>
      <c r="I180" s="28"/>
      <c r="J180" s="28"/>
      <c r="K180" s="28">
        <v>500</v>
      </c>
      <c r="L180" s="28">
        <v>900</v>
      </c>
      <c r="M180" s="28">
        <v>700</v>
      </c>
      <c r="N180" s="28">
        <v>1000</v>
      </c>
      <c r="O180" s="28">
        <v>700</v>
      </c>
      <c r="P180" s="28">
        <v>1000</v>
      </c>
      <c r="Q180" s="28">
        <v>1000</v>
      </c>
      <c r="R180" s="28">
        <v>1000</v>
      </c>
      <c r="S180" s="28">
        <f>1200+679</f>
        <v>1879</v>
      </c>
      <c r="T180" s="28">
        <v>1300</v>
      </c>
      <c r="U180" s="28"/>
      <c r="V180" s="28"/>
      <c r="W180" s="8"/>
      <c r="X180" s="8"/>
      <c r="Y180" s="8"/>
      <c r="Z180" s="8"/>
      <c r="AA180" s="8"/>
      <c r="AB180" s="8"/>
      <c r="AC180" s="8"/>
    </row>
    <row r="181" spans="1:29" x14ac:dyDescent="0.25">
      <c r="B181" s="14"/>
    </row>
    <row r="206" spans="3:23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3:23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</sheetData>
  <pageMargins left="0.7" right="0.7" top="0.75" bottom="0.75" header="0.3" footer="0.3"/>
  <pageSetup paperSize="5" scale="3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A645601BC9E46983F9DA01018F6A0" ma:contentTypeVersion="2" ma:contentTypeDescription="Create a new document." ma:contentTypeScope="" ma:versionID="87f35300638d2ae7a2d0984eb70b80d8">
  <xsd:schema xmlns:xsd="http://www.w3.org/2001/XMLSchema" xmlns:xs="http://www.w3.org/2001/XMLSchema" xmlns:p="http://schemas.microsoft.com/office/2006/metadata/properties" xmlns:ns2="7bff38ae-c586-488a-b0ab-6cd0b93f9e9e" targetNamespace="http://schemas.microsoft.com/office/2006/metadata/properties" ma:root="true" ma:fieldsID="542281668ba523e2d308e8ad12ad8e8f" ns2:_="">
    <xsd:import namespace="7bff38ae-c586-488a-b0ab-6cd0b93f9e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f38ae-c586-488a-b0ab-6cd0b93f9e9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98B47F-8A24-4E9E-AB74-92E9DB597C5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0E86296-277A-4DBE-90D4-36D2017E186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CF949ED-B891-41C2-8C29-B53CF8E73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f38ae-c586-488a-b0ab-6cd0b93f9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7C1F7F3-B52C-4BAF-9ECE-3EBF0CE9065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114BD3E-656E-44DA-ADCE-BA193855C5FE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7bff38ae-c586-488a-b0ab-6cd0b93f9e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Proj</vt:lpstr>
      <vt:lpstr>Performance Proj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h46064</dc:creator>
  <cp:lastModifiedBy>Schmitz, Matthew</cp:lastModifiedBy>
  <cp:lastPrinted>2014-03-28T15:42:18Z</cp:lastPrinted>
  <dcterms:created xsi:type="dcterms:W3CDTF">2012-04-19T15:15:44Z</dcterms:created>
  <dcterms:modified xsi:type="dcterms:W3CDTF">2018-03-16T18:55:34Z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0x010100690987CF8219664A886C8A8E6436B92C</vt:lpwstr>
  </property>
  <property fmtid="{D5CDD505-2E9C-101B-9397-08002B2CF9AE}" pid="4" name="_dlc_DocIdItemGuid">
    <vt:lpwstr>a1844e94-464b-401b-aa21-c79d8cf2c4ec</vt:lpwstr>
  </property>
  <property fmtid="{D5CDD505-2E9C-101B-9397-08002B2CF9AE}" pid="5" name="_dlc_DocId">
    <vt:lpwstr>HUDHUDDRT-664-107</vt:lpwstr>
  </property>
  <property fmtid="{D5CDD505-2E9C-101B-9397-08002B2CF9AE}" pid="6" name="_dlc_DocIdUrl">
    <vt:lpwstr>http://hudsharepoint.hud.gov/sites/cpd/HUD_DRT/CDBGDR_field_info/_layouts/DocIdRedir.aspx?ID=HUDHUDDRT-664-107, HUDHUDDRT-664-107</vt:lpwstr>
  </property>
</Properties>
</file>